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J47" i="1"/>
  <c r="K47" i="1"/>
  <c r="L47" i="1"/>
  <c r="M47" i="1"/>
  <c r="D48" i="1"/>
  <c r="E48" i="1"/>
  <c r="F48" i="1"/>
  <c r="G48" i="1"/>
  <c r="H48" i="1"/>
  <c r="I48" i="1"/>
  <c r="J48" i="1"/>
  <c r="K48" i="1"/>
  <c r="L48" i="1"/>
  <c r="M48" i="1"/>
  <c r="D49" i="1"/>
  <c r="E49" i="1"/>
  <c r="F49" i="1"/>
  <c r="G49" i="1"/>
  <c r="H49" i="1"/>
  <c r="I49" i="1"/>
  <c r="J49" i="1"/>
  <c r="K49" i="1"/>
  <c r="L49" i="1"/>
  <c r="M4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D44" i="1"/>
  <c r="E44" i="1"/>
  <c r="F44" i="1"/>
  <c r="G44" i="1"/>
  <c r="H44" i="1"/>
  <c r="I44" i="1"/>
  <c r="J44" i="1"/>
  <c r="D45" i="1"/>
  <c r="E45" i="1"/>
  <c r="F45" i="1"/>
  <c r="G45" i="1"/>
  <c r="H45" i="1"/>
  <c r="I45" i="1"/>
  <c r="J45" i="1"/>
  <c r="D46" i="1"/>
  <c r="E46" i="1"/>
  <c r="F46" i="1"/>
  <c r="G46" i="1"/>
  <c r="H46" i="1"/>
  <c r="I46" i="1"/>
  <c r="J46" i="1"/>
  <c r="H40" i="1"/>
  <c r="I40" i="1"/>
  <c r="J40" i="1"/>
  <c r="H41" i="1"/>
  <c r="I41" i="1"/>
  <c r="J41" i="1"/>
  <c r="H42" i="1"/>
  <c r="I42" i="1"/>
  <c r="J42" i="1"/>
  <c r="H43" i="1"/>
  <c r="I43" i="1"/>
  <c r="J43" i="1"/>
  <c r="D41" i="1"/>
  <c r="E41" i="1"/>
  <c r="F41" i="1"/>
  <c r="G41" i="1"/>
  <c r="D42" i="1"/>
  <c r="E42" i="1"/>
  <c r="F42" i="1"/>
  <c r="G42" i="1"/>
  <c r="D43" i="1"/>
  <c r="E43" i="1"/>
  <c r="F43" i="1"/>
  <c r="G43" i="1"/>
  <c r="E40" i="1"/>
  <c r="F40" i="1"/>
  <c r="G40" i="1"/>
  <c r="D40" i="1"/>
  <c r="H52" i="1" l="1"/>
  <c r="K52" i="1" s="1"/>
  <c r="D19" i="1"/>
  <c r="E19" i="1"/>
  <c r="F19" i="1"/>
  <c r="G19" i="1"/>
  <c r="H19" i="1"/>
  <c r="I19" i="1"/>
  <c r="J19" i="1"/>
  <c r="K19" i="1"/>
  <c r="L19" i="1"/>
  <c r="M19" i="1"/>
  <c r="D20" i="1"/>
  <c r="E20" i="1"/>
  <c r="F20" i="1"/>
  <c r="G20" i="1"/>
  <c r="H20" i="1"/>
  <c r="I20" i="1"/>
  <c r="J20" i="1"/>
  <c r="K20" i="1"/>
  <c r="L20" i="1"/>
  <c r="M20" i="1"/>
  <c r="D21" i="1"/>
  <c r="E21" i="1"/>
  <c r="F21" i="1"/>
  <c r="G21" i="1"/>
  <c r="H21" i="1"/>
  <c r="I21" i="1"/>
  <c r="J21" i="1"/>
  <c r="K21" i="1"/>
  <c r="L21" i="1"/>
  <c r="M21" i="1"/>
  <c r="D22" i="1"/>
  <c r="E22" i="1"/>
  <c r="F22" i="1"/>
  <c r="G22" i="1"/>
  <c r="H22" i="1"/>
  <c r="I22" i="1"/>
  <c r="J22" i="1"/>
  <c r="K22" i="1"/>
  <c r="L22" i="1"/>
  <c r="M22" i="1"/>
  <c r="D23" i="1"/>
  <c r="E23" i="1"/>
  <c r="F23" i="1"/>
  <c r="G23" i="1"/>
  <c r="H23" i="1"/>
  <c r="I23" i="1"/>
  <c r="J23" i="1"/>
  <c r="K23" i="1"/>
  <c r="L23" i="1"/>
  <c r="M23" i="1"/>
  <c r="D24" i="1"/>
  <c r="E24" i="1"/>
  <c r="F24" i="1"/>
  <c r="G24" i="1"/>
  <c r="H24" i="1"/>
  <c r="I24" i="1"/>
  <c r="J24" i="1"/>
  <c r="K24" i="1"/>
  <c r="L24" i="1"/>
  <c r="M24" i="1"/>
  <c r="D25" i="1"/>
  <c r="E25" i="1"/>
  <c r="F25" i="1"/>
  <c r="G25" i="1"/>
  <c r="H25" i="1"/>
  <c r="I25" i="1"/>
  <c r="J25" i="1"/>
  <c r="K25" i="1"/>
  <c r="L25" i="1"/>
  <c r="M25" i="1"/>
  <c r="D26" i="1"/>
  <c r="E26" i="1"/>
  <c r="F26" i="1"/>
  <c r="G26" i="1"/>
  <c r="H26" i="1"/>
  <c r="I26" i="1"/>
  <c r="J26" i="1"/>
  <c r="K26" i="1"/>
  <c r="L26" i="1"/>
  <c r="M26" i="1"/>
  <c r="D27" i="1"/>
  <c r="E27" i="1"/>
  <c r="F27" i="1"/>
  <c r="G27" i="1"/>
  <c r="H27" i="1"/>
  <c r="I27" i="1"/>
  <c r="J27" i="1"/>
  <c r="K27" i="1"/>
  <c r="L27" i="1"/>
  <c r="M27" i="1"/>
  <c r="E18" i="1"/>
  <c r="F18" i="1"/>
  <c r="G18" i="1"/>
  <c r="H18" i="1"/>
  <c r="I18" i="1"/>
  <c r="J18" i="1"/>
  <c r="K18" i="1"/>
  <c r="L18" i="1"/>
  <c r="M18" i="1"/>
  <c r="L14" i="1"/>
  <c r="D18" i="1"/>
  <c r="G35" i="1" l="1"/>
  <c r="G31" i="1"/>
  <c r="L12" i="1"/>
  <c r="I31" i="1" l="1"/>
</calcChain>
</file>

<file path=xl/sharedStrings.xml><?xml version="1.0" encoding="utf-8"?>
<sst xmlns="http://schemas.openxmlformats.org/spreadsheetml/2006/main" count="42" uniqueCount="32">
  <si>
    <t>a =</t>
  </si>
  <si>
    <t>b =</t>
  </si>
  <si>
    <t>x =</t>
  </si>
  <si>
    <t>m</t>
  </si>
  <si>
    <t>y =</t>
  </si>
  <si>
    <t>w(x,y)=</t>
  </si>
  <si>
    <t>mm</t>
  </si>
  <si>
    <t>n =</t>
  </si>
  <si>
    <t>n</t>
  </si>
  <si>
    <t xml:space="preserve"> m  =</t>
  </si>
  <si>
    <r>
      <rPr>
        <sz val="14"/>
        <color theme="1"/>
        <rFont val="Symbol"/>
        <family val="1"/>
        <charset val="2"/>
      </rPr>
      <t>p</t>
    </r>
    <r>
      <rPr>
        <sz val="14"/>
        <color theme="1"/>
        <rFont val="Calibri"/>
        <family val="2"/>
      </rPr>
      <t xml:space="preserve"> =</t>
    </r>
  </si>
  <si>
    <t>Rbk 300</t>
  </si>
  <si>
    <t>metri</t>
  </si>
  <si>
    <r>
      <t>Kg/m</t>
    </r>
    <r>
      <rPr>
        <vertAlign val="superscript"/>
        <sz val="11"/>
        <color theme="1"/>
        <rFont val="Calibri"/>
        <family val="2"/>
        <scheme val="minor"/>
      </rPr>
      <t>2</t>
    </r>
  </si>
  <si>
    <t>lato in direzione x</t>
  </si>
  <si>
    <t>lato in direzione y</t>
  </si>
  <si>
    <r>
      <t>x</t>
    </r>
    <r>
      <rPr>
        <vertAlign val="subscript"/>
        <sz val="14"/>
        <color theme="1"/>
        <rFont val="Calibri"/>
        <family val="2"/>
        <scheme val="minor"/>
      </rPr>
      <t>1</t>
    </r>
  </si>
  <si>
    <r>
      <t>x</t>
    </r>
    <r>
      <rPr>
        <vertAlign val="subscript"/>
        <sz val="14"/>
        <color theme="1"/>
        <rFont val="Calibri"/>
        <family val="2"/>
        <scheme val="minor"/>
      </rPr>
      <t>2</t>
    </r>
  </si>
  <si>
    <r>
      <t>y</t>
    </r>
    <r>
      <rPr>
        <vertAlign val="subscript"/>
        <sz val="14"/>
        <color theme="1"/>
        <rFont val="Calibri"/>
        <family val="2"/>
        <scheme val="minor"/>
      </rPr>
      <t>1</t>
    </r>
  </si>
  <si>
    <r>
      <t>y</t>
    </r>
    <r>
      <rPr>
        <vertAlign val="subscript"/>
        <sz val="14"/>
        <color theme="1"/>
        <rFont val="Calibri"/>
        <family val="2"/>
        <scheme val="minor"/>
      </rPr>
      <t>2</t>
    </r>
  </si>
  <si>
    <t>p</t>
  </si>
  <si>
    <t>s</t>
  </si>
  <si>
    <t>E</t>
  </si>
  <si>
    <t>B =</t>
  </si>
  <si>
    <t>"</t>
  </si>
  <si>
    <t>IMPOSTARE</t>
  </si>
  <si>
    <t>rigidezza flessionale</t>
  </si>
  <si>
    <t>PIASTRA PIANA APPOGGIATA AL CONTORNO</t>
  </si>
  <si>
    <t>spessore piastra</t>
  </si>
  <si>
    <t>Kg*m</t>
  </si>
  <si>
    <r>
      <t>m</t>
    </r>
    <r>
      <rPr>
        <vertAlign val="subscript"/>
        <sz val="13"/>
        <color theme="1"/>
        <rFont val="Calibri"/>
        <family val="2"/>
        <scheme val="minor"/>
      </rPr>
      <t xml:space="preserve">x </t>
    </r>
    <r>
      <rPr>
        <sz val="13"/>
        <color theme="1"/>
        <rFont val="Calibri"/>
        <family val="2"/>
        <scheme val="minor"/>
      </rPr>
      <t xml:space="preserve"> =</t>
    </r>
  </si>
  <si>
    <r>
      <t>Kg</t>
    </r>
    <r>
      <rPr>
        <sz val="13"/>
        <color theme="1"/>
        <rFont val="Calibri"/>
        <family val="2"/>
      </rPr>
      <t>·</t>
    </r>
    <r>
      <rPr>
        <sz val="13"/>
        <color theme="1"/>
        <rFont val="Calibri"/>
        <family val="2"/>
        <scheme val="minor"/>
      </rPr>
      <t>m/m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</si>
</sst>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0.00000000"/>
    <numFmt numFmtId="166" formatCode="0.000"/>
    <numFmt numFmtId="167" formatCode="0.00000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Symbol"/>
      <family val="1"/>
      <charset val="2"/>
    </font>
    <font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vertAlign val="subscript"/>
      <sz val="13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8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D8FEC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6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/>
    <xf numFmtId="164" fontId="0" fillId="5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66" fontId="6" fillId="0" borderId="0" xfId="0" applyNumberFormat="1" applyFont="1" applyAlignment="1">
      <alignment horizontal="center"/>
    </xf>
    <xf numFmtId="0" fontId="6" fillId="0" borderId="0" xfId="0" applyFont="1"/>
    <xf numFmtId="165" fontId="6" fillId="0" borderId="0" xfId="0" applyNumberFormat="1" applyFont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/>
    <xf numFmtId="0" fontId="6" fillId="0" borderId="0" xfId="0" applyFont="1" applyAlignment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3" fontId="2" fillId="4" borderId="0" xfId="0" applyNumberFormat="1" applyFont="1" applyFill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66"/>
      <color rgb="FFD8FECA"/>
      <color rgb="FFEAEAEA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selection activeCell="L52" sqref="L52:O52"/>
    </sheetView>
  </sheetViews>
  <sheetFormatPr defaultRowHeight="15" x14ac:dyDescent="0.25"/>
  <cols>
    <col min="2" max="2" width="9.7109375" customWidth="1"/>
    <col min="3" max="3" width="9" customWidth="1"/>
    <col min="4" max="4" width="10.85546875" customWidth="1"/>
    <col min="5" max="5" width="9.7109375" customWidth="1"/>
    <col min="6" max="6" width="12.28515625" customWidth="1"/>
    <col min="7" max="7" width="11.5703125" bestFit="1" customWidth="1"/>
    <col min="8" max="8" width="10.5703125" bestFit="1" customWidth="1"/>
    <col min="11" max="11" width="12.42578125" customWidth="1"/>
    <col min="14" max="14" width="11.140625" customWidth="1"/>
    <col min="15" max="15" width="9" customWidth="1"/>
    <col min="17" max="17" width="12.42578125" customWidth="1"/>
  </cols>
  <sheetData>
    <row r="1" spans="1:17" ht="24" thickBot="1" x14ac:dyDescent="0.4">
      <c r="C1" s="38" t="s">
        <v>27</v>
      </c>
      <c r="D1" s="39"/>
      <c r="E1" s="39"/>
      <c r="F1" s="39"/>
      <c r="G1" s="39"/>
      <c r="H1" s="39"/>
      <c r="I1" s="39"/>
      <c r="J1" s="39"/>
      <c r="K1" s="39"/>
      <c r="L1" s="39"/>
      <c r="M1" s="40"/>
    </row>
    <row r="3" spans="1:17" x14ac:dyDescent="0.25">
      <c r="E3" s="34" t="s">
        <v>25</v>
      </c>
      <c r="F3" s="35"/>
      <c r="G3" s="36"/>
    </row>
    <row r="4" spans="1:17" ht="18.75" x14ac:dyDescent="0.3">
      <c r="B4" s="37" t="s">
        <v>14</v>
      </c>
      <c r="C4" s="37"/>
      <c r="D4" s="37"/>
      <c r="E4" s="14" t="s">
        <v>0</v>
      </c>
      <c r="F4" s="17">
        <v>6</v>
      </c>
      <c r="G4" s="15" t="s">
        <v>12</v>
      </c>
      <c r="K4" s="14" t="s">
        <v>2</v>
      </c>
      <c r="L4" s="17">
        <v>3</v>
      </c>
      <c r="M4" s="15" t="s">
        <v>12</v>
      </c>
    </row>
    <row r="5" spans="1:17" ht="18.75" x14ac:dyDescent="0.3">
      <c r="B5" s="37" t="s">
        <v>15</v>
      </c>
      <c r="C5" s="37"/>
      <c r="D5" s="37"/>
      <c r="E5" s="14" t="s">
        <v>1</v>
      </c>
      <c r="F5" s="17">
        <v>6</v>
      </c>
      <c r="G5" s="15" t="s">
        <v>24</v>
      </c>
      <c r="K5" s="14" t="s">
        <v>4</v>
      </c>
      <c r="L5" s="17">
        <v>3</v>
      </c>
      <c r="M5" s="15" t="s">
        <v>24</v>
      </c>
    </row>
    <row r="6" spans="1:17" ht="20.25" x14ac:dyDescent="0.35">
      <c r="B6" s="37"/>
      <c r="C6" s="37"/>
      <c r="D6" s="37"/>
      <c r="E6" s="14" t="s">
        <v>16</v>
      </c>
      <c r="F6" s="17">
        <v>0</v>
      </c>
      <c r="G6" s="15" t="s">
        <v>24</v>
      </c>
    </row>
    <row r="7" spans="1:17" ht="20.25" x14ac:dyDescent="0.35">
      <c r="E7" s="14" t="s">
        <v>17</v>
      </c>
      <c r="F7" s="17">
        <v>6</v>
      </c>
      <c r="G7" s="15" t="s">
        <v>24</v>
      </c>
      <c r="Q7" s="7"/>
    </row>
    <row r="8" spans="1:17" ht="20.25" x14ac:dyDescent="0.35">
      <c r="E8" s="14" t="s">
        <v>18</v>
      </c>
      <c r="F8" s="17">
        <v>0</v>
      </c>
      <c r="G8" s="15" t="s">
        <v>24</v>
      </c>
      <c r="Q8" s="7"/>
    </row>
    <row r="9" spans="1:17" ht="20.25" x14ac:dyDescent="0.35">
      <c r="E9" s="14" t="s">
        <v>19</v>
      </c>
      <c r="F9" s="17">
        <v>6</v>
      </c>
      <c r="G9" s="15" t="s">
        <v>24</v>
      </c>
      <c r="Q9" s="7"/>
    </row>
    <row r="10" spans="1:17" ht="18.75" x14ac:dyDescent="0.3">
      <c r="E10" s="14" t="s">
        <v>20</v>
      </c>
      <c r="F10" s="17">
        <v>800</v>
      </c>
      <c r="G10" s="15" t="s">
        <v>13</v>
      </c>
      <c r="Q10" s="7"/>
    </row>
    <row r="11" spans="1:17" ht="18.75" x14ac:dyDescent="0.3">
      <c r="B11" s="37" t="s">
        <v>28</v>
      </c>
      <c r="C11" s="37"/>
      <c r="D11" s="37"/>
      <c r="E11" s="14" t="s">
        <v>21</v>
      </c>
      <c r="F11" s="17">
        <v>0.2</v>
      </c>
      <c r="G11" s="15" t="s">
        <v>12</v>
      </c>
      <c r="Q11" s="7"/>
    </row>
    <row r="12" spans="1:17" ht="18.75" x14ac:dyDescent="0.3">
      <c r="E12" s="14" t="s">
        <v>22</v>
      </c>
      <c r="F12" s="41">
        <v>2000000000</v>
      </c>
      <c r="G12" s="41"/>
      <c r="H12" s="1" t="s">
        <v>13</v>
      </c>
      <c r="I12" s="1" t="s">
        <v>11</v>
      </c>
      <c r="K12" s="9" t="s">
        <v>10</v>
      </c>
      <c r="L12" s="21">
        <f>PI()</f>
        <v>3.1415926535897931</v>
      </c>
      <c r="Q12" s="7"/>
    </row>
    <row r="13" spans="1:17" ht="15.75" x14ac:dyDescent="0.25">
      <c r="E13" s="16" t="s">
        <v>7</v>
      </c>
      <c r="F13" s="17">
        <v>0.1</v>
      </c>
      <c r="G13" s="18"/>
      <c r="Q13" s="7"/>
    </row>
    <row r="14" spans="1:17" ht="18.75" x14ac:dyDescent="0.3">
      <c r="K14" s="12" t="s">
        <v>23</v>
      </c>
      <c r="L14">
        <f>F12*F11^3/(12*(1-F13^2))</f>
        <v>1346801.3468013473</v>
      </c>
      <c r="M14" s="37" t="s">
        <v>26</v>
      </c>
      <c r="N14" s="37"/>
      <c r="O14" t="s">
        <v>29</v>
      </c>
      <c r="Q14" s="7"/>
    </row>
    <row r="15" spans="1:17" x14ac:dyDescent="0.25">
      <c r="A15" s="1"/>
      <c r="B15" s="1"/>
      <c r="C15" s="7"/>
      <c r="D15" s="8"/>
      <c r="E15" s="1"/>
      <c r="F15" s="7"/>
      <c r="G15" s="8"/>
      <c r="H15" s="1"/>
      <c r="I15" s="7"/>
      <c r="J15" s="8"/>
      <c r="K15" s="1"/>
      <c r="L15" s="7"/>
      <c r="M15" s="1"/>
      <c r="N15" s="7"/>
      <c r="Q15" s="7"/>
    </row>
    <row r="16" spans="1:17" x14ac:dyDescent="0.25">
      <c r="A16" s="1"/>
      <c r="B16" s="10"/>
      <c r="C16" s="1"/>
      <c r="D16" s="42" t="s">
        <v>3</v>
      </c>
      <c r="E16" s="43"/>
      <c r="F16" s="43"/>
      <c r="G16" s="43"/>
      <c r="H16" s="43"/>
      <c r="I16" s="43"/>
      <c r="J16" s="43"/>
      <c r="K16" s="43"/>
      <c r="L16" s="43"/>
      <c r="M16" s="44"/>
      <c r="N16" s="7"/>
      <c r="Q16" s="1"/>
    </row>
    <row r="17" spans="1:17" ht="15.75" thickBot="1" x14ac:dyDescent="0.3">
      <c r="C17" s="5" t="s">
        <v>8</v>
      </c>
      <c r="D17" s="6">
        <v>1</v>
      </c>
      <c r="E17" s="6">
        <v>2</v>
      </c>
      <c r="F17" s="6">
        <v>3</v>
      </c>
      <c r="G17" s="6">
        <v>4</v>
      </c>
      <c r="H17" s="6">
        <v>5</v>
      </c>
      <c r="I17" s="6">
        <v>6</v>
      </c>
      <c r="J17" s="6">
        <v>7</v>
      </c>
      <c r="K17" s="6">
        <v>8</v>
      </c>
      <c r="L17" s="6">
        <v>9</v>
      </c>
      <c r="M17" s="6">
        <v>10</v>
      </c>
    </row>
    <row r="18" spans="1:17" ht="15.75" thickBot="1" x14ac:dyDescent="0.3">
      <c r="C18" s="5">
        <v>1</v>
      </c>
      <c r="D18" s="4">
        <f t="shared" ref="D18:M27" si="0">(SIN(D$17*$L$12*$L$4/$F$4)*SIN($C18*$L$12*$L$5/$F$5)*(COS(D$17*$L$12*$F$6/$F$4)-COS(D$17*$L$12*$F$7/$F$4))*(COS($C18*$L$12*$F$8/$F$5)-COS($C18*$L$12*$F$9/$F$5)))/((D$17*$C18)*(D$17^2/$F$4^2+$C18^2/$F$5^2)^2)</f>
        <v>1296</v>
      </c>
      <c r="E18" s="19">
        <f t="shared" si="0"/>
        <v>0</v>
      </c>
      <c r="F18" s="4">
        <f t="shared" si="0"/>
        <v>-17.279999999999998</v>
      </c>
      <c r="G18" s="19">
        <f t="shared" si="0"/>
        <v>0</v>
      </c>
      <c r="H18" s="4">
        <f t="shared" si="0"/>
        <v>1.5337278106508876</v>
      </c>
      <c r="I18" s="19">
        <f t="shared" si="0"/>
        <v>0</v>
      </c>
      <c r="J18" s="4">
        <f t="shared" si="0"/>
        <v>-0.29622857142857145</v>
      </c>
      <c r="K18" s="19">
        <f t="shared" si="0"/>
        <v>0</v>
      </c>
      <c r="L18" s="4">
        <f t="shared" si="0"/>
        <v>8.5663295657346816E-2</v>
      </c>
      <c r="M18" s="19">
        <f t="shared" si="0"/>
        <v>0</v>
      </c>
      <c r="O18" s="46"/>
      <c r="P18" s="47"/>
      <c r="Q18" s="48"/>
    </row>
    <row r="19" spans="1:17" x14ac:dyDescent="0.25">
      <c r="C19" s="5">
        <v>2</v>
      </c>
      <c r="D19" s="19">
        <f t="shared" si="0"/>
        <v>0</v>
      </c>
      <c r="E19" s="19">
        <f t="shared" si="0"/>
        <v>0</v>
      </c>
      <c r="F19" s="19">
        <f t="shared" si="0"/>
        <v>0</v>
      </c>
      <c r="G19" s="19">
        <f t="shared" si="0"/>
        <v>0</v>
      </c>
      <c r="H19" s="19">
        <f t="shared" si="0"/>
        <v>0</v>
      </c>
      <c r="I19" s="19">
        <f t="shared" si="0"/>
        <v>0</v>
      </c>
      <c r="J19" s="19">
        <f t="shared" si="0"/>
        <v>0</v>
      </c>
      <c r="K19" s="19">
        <f t="shared" si="0"/>
        <v>0</v>
      </c>
      <c r="L19" s="19">
        <f t="shared" si="0"/>
        <v>0</v>
      </c>
      <c r="M19" s="19">
        <f t="shared" si="0"/>
        <v>0</v>
      </c>
      <c r="N19" s="1"/>
      <c r="O19" s="13"/>
    </row>
    <row r="20" spans="1:17" x14ac:dyDescent="0.25">
      <c r="C20" s="5">
        <v>3</v>
      </c>
      <c r="D20" s="4">
        <f t="shared" si="0"/>
        <v>-17.279999999999998</v>
      </c>
      <c r="E20" s="19">
        <f t="shared" si="0"/>
        <v>0</v>
      </c>
      <c r="F20" s="4">
        <f t="shared" si="0"/>
        <v>1.7777777777777777</v>
      </c>
      <c r="G20" s="19">
        <f t="shared" si="0"/>
        <v>0</v>
      </c>
      <c r="H20" s="4">
        <f t="shared" si="0"/>
        <v>-0.29896193771626295</v>
      </c>
      <c r="I20" s="19">
        <f t="shared" si="0"/>
        <v>0</v>
      </c>
      <c r="J20" s="4">
        <f t="shared" si="0"/>
        <v>7.3382028197723784E-2</v>
      </c>
      <c r="K20" s="19">
        <f t="shared" si="0"/>
        <v>0</v>
      </c>
      <c r="L20" s="4">
        <f t="shared" si="0"/>
        <v>-2.3703703703703703E-2</v>
      </c>
      <c r="M20" s="19">
        <f t="shared" si="0"/>
        <v>0</v>
      </c>
    </row>
    <row r="21" spans="1:17" ht="15.75" x14ac:dyDescent="0.25">
      <c r="C21" s="5">
        <v>4</v>
      </c>
      <c r="D21" s="19">
        <f t="shared" si="0"/>
        <v>0</v>
      </c>
      <c r="E21" s="19">
        <f t="shared" si="0"/>
        <v>0</v>
      </c>
      <c r="F21" s="19">
        <f t="shared" si="0"/>
        <v>0</v>
      </c>
      <c r="G21" s="19">
        <f t="shared" si="0"/>
        <v>0</v>
      </c>
      <c r="H21" s="19">
        <f t="shared" si="0"/>
        <v>0</v>
      </c>
      <c r="I21" s="19">
        <f t="shared" si="0"/>
        <v>0</v>
      </c>
      <c r="J21" s="19">
        <f t="shared" si="0"/>
        <v>0</v>
      </c>
      <c r="K21" s="19">
        <f t="shared" si="0"/>
        <v>0</v>
      </c>
      <c r="L21" s="19">
        <f t="shared" si="0"/>
        <v>0</v>
      </c>
      <c r="M21" s="19">
        <f t="shared" si="0"/>
        <v>0</v>
      </c>
      <c r="N21" s="2"/>
      <c r="O21" s="7"/>
    </row>
    <row r="22" spans="1:17" x14ac:dyDescent="0.25">
      <c r="C22" s="5">
        <v>5</v>
      </c>
      <c r="D22" s="4">
        <f t="shared" si="0"/>
        <v>1.5337278106508876</v>
      </c>
      <c r="E22" s="19">
        <f t="shared" si="0"/>
        <v>0</v>
      </c>
      <c r="F22" s="4">
        <f t="shared" si="0"/>
        <v>-0.29896193771626295</v>
      </c>
      <c r="G22" s="19">
        <f t="shared" si="0"/>
        <v>0</v>
      </c>
      <c r="H22" s="4">
        <f t="shared" si="0"/>
        <v>8.2944000000000004E-2</v>
      </c>
      <c r="I22" s="19">
        <f t="shared" si="0"/>
        <v>0</v>
      </c>
      <c r="J22" s="4">
        <f t="shared" si="0"/>
        <v>-2.7047897318167594E-2</v>
      </c>
      <c r="K22" s="19">
        <f t="shared" si="0"/>
        <v>0</v>
      </c>
      <c r="L22" s="4">
        <f t="shared" si="0"/>
        <v>1.0252758988964042E-2</v>
      </c>
      <c r="M22" s="19">
        <f t="shared" si="0"/>
        <v>0</v>
      </c>
    </row>
    <row r="23" spans="1:17" x14ac:dyDescent="0.25">
      <c r="C23" s="5">
        <v>6</v>
      </c>
      <c r="D23" s="19">
        <f t="shared" si="0"/>
        <v>0</v>
      </c>
      <c r="E23" s="19">
        <f t="shared" si="0"/>
        <v>0</v>
      </c>
      <c r="F23" s="19">
        <f t="shared" si="0"/>
        <v>0</v>
      </c>
      <c r="G23" s="19">
        <f t="shared" si="0"/>
        <v>0</v>
      </c>
      <c r="H23" s="19">
        <f t="shared" si="0"/>
        <v>0</v>
      </c>
      <c r="I23" s="19">
        <f t="shared" si="0"/>
        <v>0</v>
      </c>
      <c r="J23" s="19">
        <f t="shared" si="0"/>
        <v>0</v>
      </c>
      <c r="K23" s="19">
        <f t="shared" si="0"/>
        <v>0</v>
      </c>
      <c r="L23" s="19">
        <f t="shared" si="0"/>
        <v>0</v>
      </c>
      <c r="M23" s="19">
        <f t="shared" si="0"/>
        <v>0</v>
      </c>
    </row>
    <row r="24" spans="1:17" x14ac:dyDescent="0.25">
      <c r="C24" s="5">
        <v>7</v>
      </c>
      <c r="D24" s="4">
        <f t="shared" si="0"/>
        <v>-0.29622857142857145</v>
      </c>
      <c r="E24" s="19">
        <f t="shared" si="0"/>
        <v>0</v>
      </c>
      <c r="F24" s="4">
        <f t="shared" si="0"/>
        <v>7.3382028197723784E-2</v>
      </c>
      <c r="G24" s="19">
        <f t="shared" si="0"/>
        <v>0</v>
      </c>
      <c r="H24" s="4">
        <f t="shared" si="0"/>
        <v>-2.7047897318167594E-2</v>
      </c>
      <c r="I24" s="19">
        <f t="shared" si="0"/>
        <v>0</v>
      </c>
      <c r="J24" s="4">
        <f t="shared" si="0"/>
        <v>1.1015818238999055E-2</v>
      </c>
      <c r="K24" s="19">
        <f t="shared" si="0"/>
        <v>0</v>
      </c>
      <c r="L24" s="4">
        <f t="shared" si="0"/>
        <v>-4.8689771766694838E-3</v>
      </c>
      <c r="M24" s="19">
        <f t="shared" si="0"/>
        <v>0</v>
      </c>
    </row>
    <row r="25" spans="1:17" x14ac:dyDescent="0.25">
      <c r="C25" s="5">
        <v>8</v>
      </c>
      <c r="D25" s="19">
        <f t="shared" si="0"/>
        <v>0</v>
      </c>
      <c r="E25" s="19">
        <f t="shared" si="0"/>
        <v>0</v>
      </c>
      <c r="F25" s="19">
        <f t="shared" si="0"/>
        <v>0</v>
      </c>
      <c r="G25" s="19">
        <f t="shared" si="0"/>
        <v>0</v>
      </c>
      <c r="H25" s="19">
        <f t="shared" si="0"/>
        <v>0</v>
      </c>
      <c r="I25" s="19">
        <f t="shared" si="0"/>
        <v>0</v>
      </c>
      <c r="J25" s="19">
        <f t="shared" si="0"/>
        <v>0</v>
      </c>
      <c r="K25" s="19">
        <f t="shared" si="0"/>
        <v>0</v>
      </c>
      <c r="L25" s="19">
        <f t="shared" si="0"/>
        <v>0</v>
      </c>
      <c r="M25" s="19">
        <f t="shared" si="0"/>
        <v>0</v>
      </c>
    </row>
    <row r="26" spans="1:17" x14ac:dyDescent="0.25">
      <c r="C26" s="5">
        <v>9</v>
      </c>
      <c r="D26" s="4">
        <f t="shared" si="0"/>
        <v>8.5663295657346816E-2</v>
      </c>
      <c r="E26" s="19">
        <f t="shared" si="0"/>
        <v>0</v>
      </c>
      <c r="F26" s="4">
        <f t="shared" si="0"/>
        <v>-2.3703703703703703E-2</v>
      </c>
      <c r="G26" s="19">
        <f t="shared" si="0"/>
        <v>0</v>
      </c>
      <c r="H26" s="4">
        <f t="shared" si="0"/>
        <v>1.0252758988964042E-2</v>
      </c>
      <c r="I26" s="19">
        <f t="shared" si="0"/>
        <v>0</v>
      </c>
      <c r="J26" s="4">
        <f t="shared" si="0"/>
        <v>-4.8689771766694838E-3</v>
      </c>
      <c r="K26" s="19">
        <f t="shared" si="0"/>
        <v>0</v>
      </c>
      <c r="L26" s="4">
        <f t="shared" si="0"/>
        <v>2.4386526444139613E-3</v>
      </c>
      <c r="M26" s="19">
        <f t="shared" si="0"/>
        <v>0</v>
      </c>
    </row>
    <row r="27" spans="1:17" x14ac:dyDescent="0.25">
      <c r="C27" s="5">
        <v>10</v>
      </c>
      <c r="D27" s="19">
        <f t="shared" si="0"/>
        <v>0</v>
      </c>
      <c r="E27" s="19">
        <f t="shared" si="0"/>
        <v>0</v>
      </c>
      <c r="F27" s="19">
        <f t="shared" si="0"/>
        <v>0</v>
      </c>
      <c r="G27" s="19">
        <f t="shared" si="0"/>
        <v>0</v>
      </c>
      <c r="H27" s="19">
        <f t="shared" si="0"/>
        <v>0</v>
      </c>
      <c r="I27" s="19">
        <f t="shared" si="0"/>
        <v>0</v>
      </c>
      <c r="J27" s="19">
        <f t="shared" si="0"/>
        <v>0</v>
      </c>
      <c r="K27" s="19">
        <f t="shared" si="0"/>
        <v>0</v>
      </c>
      <c r="L27" s="19">
        <f t="shared" si="0"/>
        <v>0</v>
      </c>
      <c r="M27" s="19">
        <f t="shared" si="0"/>
        <v>0</v>
      </c>
    </row>
    <row r="28" spans="1:17" x14ac:dyDescent="0.25">
      <c r="L28" s="1"/>
    </row>
    <row r="29" spans="1:17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7" ht="15.75" x14ac:dyDescent="0.25">
      <c r="F31" s="11" t="s">
        <v>5</v>
      </c>
      <c r="G31" s="33">
        <f>4*F10/(L12^6*L14)*SUM(D18:M27)</f>
        <v>3.127385483026178E-3</v>
      </c>
      <c r="H31" s="22" t="s">
        <v>9</v>
      </c>
      <c r="I31" s="23">
        <f>G31*1000</f>
        <v>3.127385483026178</v>
      </c>
      <c r="J31" s="24" t="s">
        <v>6</v>
      </c>
    </row>
    <row r="32" spans="1:17" ht="15.75" x14ac:dyDescent="0.25">
      <c r="F32" s="24"/>
      <c r="G32" s="25"/>
      <c r="H32" s="24"/>
      <c r="I32" s="24"/>
      <c r="J32" s="24"/>
    </row>
    <row r="33" spans="3:17" ht="15.75" x14ac:dyDescent="0.25">
      <c r="F33" s="24"/>
      <c r="G33" s="25"/>
      <c r="H33" s="24"/>
      <c r="I33" s="24"/>
      <c r="J33" s="24"/>
    </row>
    <row r="34" spans="3:17" ht="16.5" thickBot="1" x14ac:dyDescent="0.3">
      <c r="F34" s="24"/>
      <c r="G34" s="25"/>
      <c r="H34" s="24"/>
      <c r="I34" s="24"/>
      <c r="J34" s="24"/>
    </row>
    <row r="35" spans="3:17" ht="16.5" thickBot="1" x14ac:dyDescent="0.3">
      <c r="F35" s="24"/>
      <c r="G35" s="26">
        <f>(4/L12^6*SUM(D18:M27))/(F4*F5)^2</f>
        <v>4.0624681524948289E-3</v>
      </c>
      <c r="H35" s="27"/>
      <c r="I35" s="28"/>
      <c r="J35" s="24"/>
    </row>
    <row r="38" spans="3:17" x14ac:dyDescent="0.25">
      <c r="C38" s="20"/>
      <c r="D38" s="42" t="s">
        <v>3</v>
      </c>
      <c r="E38" s="43"/>
      <c r="F38" s="43"/>
      <c r="G38" s="43"/>
      <c r="H38" s="43"/>
      <c r="I38" s="43"/>
      <c r="J38" s="43"/>
      <c r="K38" s="43"/>
      <c r="L38" s="43"/>
      <c r="M38" s="44"/>
    </row>
    <row r="39" spans="3:17" ht="15.75" thickBot="1" x14ac:dyDescent="0.3">
      <c r="C39" s="5" t="s">
        <v>8</v>
      </c>
      <c r="D39" s="6">
        <v>1</v>
      </c>
      <c r="E39" s="6">
        <v>3</v>
      </c>
      <c r="F39" s="6">
        <v>5</v>
      </c>
      <c r="G39" s="6">
        <v>7</v>
      </c>
      <c r="H39" s="6">
        <v>9</v>
      </c>
      <c r="I39" s="6">
        <v>11</v>
      </c>
      <c r="J39" s="6">
        <v>13</v>
      </c>
      <c r="K39" s="6">
        <v>15</v>
      </c>
      <c r="L39" s="6">
        <v>17</v>
      </c>
      <c r="M39" s="6">
        <v>19</v>
      </c>
    </row>
    <row r="40" spans="3:17" ht="15.75" thickBot="1" x14ac:dyDescent="0.3">
      <c r="C40" s="5">
        <v>1</v>
      </c>
      <c r="D40" s="4">
        <f>(D$39^2/$F$4^2+$F$13*$C40^2/$F$5^2)*(SIN(D$39*$L$12*$L$4/$F$4)*SIN($C40*$L$12*$L$5/$F$5)/((D$39*$C40)*(D$39^2/$F$4^2+$C40^2/$F$5^2)^2))</f>
        <v>9.9</v>
      </c>
      <c r="E40" s="4">
        <f t="shared" ref="E40:M49" si="1">(E$39^2/$F$4^2+$F$13*$C40^2/$F$5^2)*(SIN(E$39*$L$12*$L$4/$F$4)*SIN($C40*$L$12*$L$5/$F$5)/((E$39*$C40)*(E$39^2/$F$4^2+$C40^2/$F$5^2)^2))</f>
        <v>-1.0919999999999999</v>
      </c>
      <c r="F40" s="4">
        <f t="shared" si="1"/>
        <v>0.26733727810650887</v>
      </c>
      <c r="G40" s="4">
        <f t="shared" si="1"/>
        <v>-0.1010057142857143</v>
      </c>
      <c r="H40" s="4">
        <f t="shared" si="1"/>
        <v>4.8245092207019627E-2</v>
      </c>
      <c r="I40" s="4">
        <f t="shared" si="1"/>
        <v>-2.6627739366250517E-2</v>
      </c>
      <c r="J40" s="4">
        <f t="shared" si="1"/>
        <v>1.6203353739685924E-2</v>
      </c>
      <c r="K40" s="4">
        <f t="shared" si="1"/>
        <v>-1.0577179105646489E-2</v>
      </c>
      <c r="L40" s="4">
        <f t="shared" si="1"/>
        <v>7.2795691403790977E-3</v>
      </c>
      <c r="M40" s="4">
        <f t="shared" si="1"/>
        <v>-5.2210667690562752E-3</v>
      </c>
      <c r="O40" s="46"/>
      <c r="P40" s="47"/>
      <c r="Q40" s="48"/>
    </row>
    <row r="41" spans="3:17" x14ac:dyDescent="0.25">
      <c r="C41" s="5">
        <v>3</v>
      </c>
      <c r="D41" s="4">
        <f t="shared" ref="D41:D49" si="2">(D$39^2/$F$4^2+$F$13*$C41^2/$F$5^2)*(SIN(D$39*$L$12*$L$4/$F$4)*SIN($C41*$L$12*$L$5/$F$5)/((D$39*$C41)*(D$39^2/$F$4^2+$C41^2/$F$5^2)^2))</f>
        <v>-0.22799999999999998</v>
      </c>
      <c r="E41" s="4">
        <f t="shared" si="1"/>
        <v>0.12222222222222223</v>
      </c>
      <c r="F41" s="4">
        <f t="shared" si="1"/>
        <v>-5.3771626297577847E-2</v>
      </c>
      <c r="G41" s="4">
        <f t="shared" si="1"/>
        <v>2.5428911160183448E-2</v>
      </c>
      <c r="H41" s="4">
        <f t="shared" si="1"/>
        <v>-1.348148148148148E-2</v>
      </c>
      <c r="I41" s="4">
        <f t="shared" si="1"/>
        <v>7.8687466379774081E-3</v>
      </c>
      <c r="J41" s="4">
        <f t="shared" si="1"/>
        <v>-4.9498412205141156E-3</v>
      </c>
      <c r="K41" s="4">
        <f t="shared" si="1"/>
        <v>3.3004602235371465E-3</v>
      </c>
      <c r="L41" s="4">
        <f t="shared" si="1"/>
        <v>-2.3043477108874266E-3</v>
      </c>
      <c r="M41" s="4">
        <f t="shared" si="1"/>
        <v>1.6696013225173964E-3</v>
      </c>
    </row>
    <row r="42" spans="3:17" x14ac:dyDescent="0.25">
      <c r="C42" s="5">
        <v>5</v>
      </c>
      <c r="D42" s="4">
        <f t="shared" si="2"/>
        <v>3.7278106508875739E-2</v>
      </c>
      <c r="E42" s="4">
        <f t="shared" si="1"/>
        <v>-2.3875432525951552E-2</v>
      </c>
      <c r="F42" s="4">
        <f t="shared" si="1"/>
        <v>1.584E-2</v>
      </c>
      <c r="G42" s="4">
        <f t="shared" si="1"/>
        <v>-9.6733799436502163E-3</v>
      </c>
      <c r="H42" s="4">
        <f t="shared" si="1"/>
        <v>5.9451762192951219E-3</v>
      </c>
      <c r="I42" s="4">
        <f t="shared" si="1"/>
        <v>-3.7922857776488857E-3</v>
      </c>
      <c r="J42" s="4">
        <f t="shared" si="1"/>
        <v>2.5237702036511687E-3</v>
      </c>
      <c r="K42" s="4">
        <f t="shared" si="1"/>
        <v>-1.7472000000000002E-3</v>
      </c>
      <c r="L42" s="4">
        <f t="shared" si="1"/>
        <v>1.2521686836120306E-3</v>
      </c>
      <c r="M42" s="4">
        <f t="shared" si="1"/>
        <v>-9.2450380158563058E-4</v>
      </c>
    </row>
    <row r="43" spans="3:17" x14ac:dyDescent="0.25">
      <c r="C43" s="5">
        <v>7</v>
      </c>
      <c r="D43" s="4">
        <f t="shared" si="2"/>
        <v>-1.213714285714286E-2</v>
      </c>
      <c r="E43" s="4">
        <f t="shared" si="1"/>
        <v>7.0834041107525041E-3</v>
      </c>
      <c r="F43" s="4">
        <f t="shared" si="1"/>
        <v>-5.6161953459250768E-3</v>
      </c>
      <c r="G43" s="4">
        <f t="shared" si="1"/>
        <v>4.1232819658475629E-3</v>
      </c>
      <c r="H43" s="4">
        <f t="shared" si="1"/>
        <v>-2.9044801352493656E-3</v>
      </c>
      <c r="I43" s="4">
        <f t="shared" si="1"/>
        <v>2.036759088662203E-3</v>
      </c>
      <c r="J43" s="4">
        <f t="shared" si="1"/>
        <v>-1.447597096111531E-3</v>
      </c>
      <c r="K43" s="4">
        <f t="shared" si="1"/>
        <v>1.0499075222821827E-3</v>
      </c>
      <c r="L43" s="4">
        <f t="shared" si="1"/>
        <v>-7.7825465118297596E-4</v>
      </c>
      <c r="M43" s="4">
        <f t="shared" si="1"/>
        <v>5.8917668949291736E-4</v>
      </c>
    </row>
    <row r="44" spans="3:17" x14ac:dyDescent="0.25">
      <c r="C44" s="5">
        <v>9</v>
      </c>
      <c r="D44" s="4">
        <f t="shared" si="2"/>
        <v>5.4134443783462223E-3</v>
      </c>
      <c r="E44" s="4">
        <f t="shared" si="1"/>
        <v>-2.8148148148148147E-3</v>
      </c>
      <c r="F44" s="4">
        <f t="shared" si="1"/>
        <v>2.3567105731577068E-3</v>
      </c>
      <c r="G44" s="4">
        <f t="shared" si="1"/>
        <v>-1.9306846999154691E-3</v>
      </c>
      <c r="H44" s="4">
        <f t="shared" si="1"/>
        <v>1.5089163237311386E-3</v>
      </c>
      <c r="I44" s="4">
        <f t="shared" si="1"/>
        <v>-1.1505110907130318E-3</v>
      </c>
      <c r="J44" s="4">
        <f t="shared" si="1"/>
        <v>8.7187692307692311E-4</v>
      </c>
      <c r="K44" s="4">
        <f t="shared" si="1"/>
        <v>-6.6384723824170194E-4</v>
      </c>
      <c r="L44" s="4">
        <f t="shared" si="1"/>
        <v>5.1063464100030073E-4</v>
      </c>
      <c r="M44" s="4">
        <f t="shared" si="1"/>
        <v>-3.9774606968476657E-4</v>
      </c>
    </row>
    <row r="45" spans="3:17" x14ac:dyDescent="0.25">
      <c r="C45" s="5">
        <v>11</v>
      </c>
      <c r="D45" s="4">
        <f t="shared" si="2"/>
        <v>-2.8804573550609562E-3</v>
      </c>
      <c r="E45" s="4">
        <f t="shared" si="1"/>
        <v>1.3620225927918237E-3</v>
      </c>
      <c r="F45" s="4">
        <f t="shared" si="1"/>
        <v>-1.1392210716661833E-3</v>
      </c>
      <c r="G45" s="4">
        <f t="shared" si="1"/>
        <v>9.8845099537141082E-4</v>
      </c>
      <c r="H45" s="4">
        <f t="shared" si="1"/>
        <v>-8.2968692908894862E-4</v>
      </c>
      <c r="I45" s="4">
        <f t="shared" si="1"/>
        <v>6.7618332081141998E-4</v>
      </c>
      <c r="J45" s="4">
        <f t="shared" si="1"/>
        <v>-5.4211187148166934E-4</v>
      </c>
      <c r="K45" s="4">
        <f t="shared" si="1"/>
        <v>4.3211357789192E-4</v>
      </c>
      <c r="L45" s="4">
        <f t="shared" si="1"/>
        <v>-3.4482912195758184E-4</v>
      </c>
      <c r="M45" s="4">
        <f t="shared" si="1"/>
        <v>2.7662242690438339E-4</v>
      </c>
    </row>
    <row r="46" spans="3:17" x14ac:dyDescent="0.25">
      <c r="C46" s="5">
        <v>13</v>
      </c>
      <c r="D46" s="4">
        <f t="shared" si="2"/>
        <v>1.7151982965131756E-3</v>
      </c>
      <c r="E46" s="4">
        <f t="shared" si="1"/>
        <v>-7.5456673108484753E-4</v>
      </c>
      <c r="F46" s="4">
        <f t="shared" si="1"/>
        <v>6.1659458619815722E-4</v>
      </c>
      <c r="G46" s="4">
        <f t="shared" si="1"/>
        <v>-5.4857187253450198E-4</v>
      </c>
      <c r="H46" s="4">
        <f t="shared" si="1"/>
        <v>4.8196923076923077E-4</v>
      </c>
      <c r="I46" s="4">
        <f t="shared" si="1"/>
        <v>-4.1279529032204416E-4</v>
      </c>
      <c r="J46" s="4">
        <f t="shared" si="1"/>
        <v>3.4662651867931792E-4</v>
      </c>
      <c r="K46" s="4">
        <f t="shared" si="1"/>
        <v>-2.8768108904159818E-4</v>
      </c>
      <c r="L46" s="4">
        <f t="shared" si="1"/>
        <v>2.3755203110826292E-4</v>
      </c>
      <c r="M46" s="4">
        <f t="shared" si="1"/>
        <v>-1.9607882702072434E-4</v>
      </c>
    </row>
    <row r="47" spans="3:17" x14ac:dyDescent="0.25">
      <c r="C47" s="5">
        <v>15</v>
      </c>
      <c r="D47" s="4">
        <f t="shared" si="2"/>
        <v>-1.1042368235570524E-3</v>
      </c>
      <c r="E47" s="4">
        <f t="shared" si="1"/>
        <v>4.6022353714661403E-4</v>
      </c>
      <c r="F47" s="4">
        <f t="shared" si="1"/>
        <v>-3.6480000000000003E-4</v>
      </c>
      <c r="G47" s="4">
        <f t="shared" si="1"/>
        <v>3.2652626291072672E-4</v>
      </c>
      <c r="H47" s="4">
        <f t="shared" si="1"/>
        <v>-2.9475842624631553E-4</v>
      </c>
      <c r="I47" s="4">
        <f t="shared" si="1"/>
        <v>2.6152804060518986E-4</v>
      </c>
      <c r="J47" s="4">
        <f t="shared" si="1"/>
        <v>-2.2774257359018624E-4</v>
      </c>
      <c r="K47" s="4">
        <f t="shared" si="1"/>
        <v>1.9555555555555556E-4</v>
      </c>
      <c r="L47" s="4">
        <f t="shared" si="1"/>
        <v>-1.664539606513168E-4</v>
      </c>
      <c r="M47" s="4">
        <f t="shared" si="1"/>
        <v>1.4106776218464367E-4</v>
      </c>
    </row>
    <row r="48" spans="3:17" x14ac:dyDescent="0.25">
      <c r="C48" s="5">
        <v>17</v>
      </c>
      <c r="D48" s="4">
        <f t="shared" si="2"/>
        <v>7.528852206756659E-4</v>
      </c>
      <c r="E48" s="4">
        <f t="shared" si="1"/>
        <v>-3.0125828990215062E-4</v>
      </c>
      <c r="F48" s="4">
        <f t="shared" si="1"/>
        <v>2.3153307734713016E-4</v>
      </c>
      <c r="G48" s="4">
        <f t="shared" si="1"/>
        <v>-2.062811749818095E-4</v>
      </c>
      <c r="H48" s="4">
        <f t="shared" si="1"/>
        <v>1.8888841146392813E-4</v>
      </c>
      <c r="I48" s="4">
        <f t="shared" si="1"/>
        <v>-1.7167016068230328E-4</v>
      </c>
      <c r="J48" s="4">
        <f t="shared" si="1"/>
        <v>1.5368272950743781E-4</v>
      </c>
      <c r="K48" s="4">
        <f t="shared" si="1"/>
        <v>-1.3567467290327234E-4</v>
      </c>
      <c r="L48" s="4">
        <f t="shared" si="1"/>
        <v>1.1853306354090587E-4</v>
      </c>
      <c r="M48" s="4">
        <f t="shared" si="1"/>
        <v>-1.0285525857804971E-4</v>
      </c>
    </row>
    <row r="49" spans="3:15" x14ac:dyDescent="0.25">
      <c r="C49" s="5">
        <v>19</v>
      </c>
      <c r="D49" s="4">
        <f t="shared" si="2"/>
        <v>-5.3642087270004918E-4</v>
      </c>
      <c r="E49" s="4">
        <f t="shared" si="1"/>
        <v>2.0806581830763902E-4</v>
      </c>
      <c r="F49" s="4">
        <f t="shared" si="1"/>
        <v>-1.5539802552099594E-4</v>
      </c>
      <c r="G49" s="4">
        <f t="shared" si="1"/>
        <v>1.3702906880526719E-4</v>
      </c>
      <c r="H49" s="4">
        <f t="shared" si="1"/>
        <v>-1.2618820037953445E-4</v>
      </c>
      <c r="I49" s="4">
        <f t="shared" si="1"/>
        <v>1.1647650299297408E-4</v>
      </c>
      <c r="J49" s="4">
        <f t="shared" si="1"/>
        <v>-1.0641907229941931E-4</v>
      </c>
      <c r="K49" s="4">
        <f t="shared" si="1"/>
        <v>9.6043788021930792E-5</v>
      </c>
      <c r="L49" s="4">
        <f t="shared" si="1"/>
        <v>-8.5761078645098661E-5</v>
      </c>
      <c r="M49" s="4">
        <f t="shared" si="1"/>
        <v>7.5966267907704821E-5</v>
      </c>
    </row>
    <row r="52" spans="3:15" ht="18.75" x14ac:dyDescent="0.35">
      <c r="G52" s="31" t="s">
        <v>30</v>
      </c>
      <c r="H52" s="32">
        <f>16*F10/L12^4*SUM(D40:M49)</f>
        <v>1166.7045295414334</v>
      </c>
      <c r="I52" s="31" t="s">
        <v>31</v>
      </c>
      <c r="J52" s="20"/>
      <c r="K52" s="30">
        <f>H52/((1+F13)*16*F10*F4^2)*L12^4</f>
        <v>0.22421012414749933</v>
      </c>
      <c r="L52" s="45"/>
      <c r="M52" s="45"/>
      <c r="N52" s="45"/>
      <c r="O52" s="45"/>
    </row>
    <row r="53" spans="3:15" x14ac:dyDescent="0.25">
      <c r="F53" s="29"/>
    </row>
  </sheetData>
  <mergeCells count="13">
    <mergeCell ref="D38:M38"/>
    <mergeCell ref="L52:O52"/>
    <mergeCell ref="O40:Q40"/>
    <mergeCell ref="O18:Q18"/>
    <mergeCell ref="D16:M16"/>
    <mergeCell ref="E3:G3"/>
    <mergeCell ref="M14:N14"/>
    <mergeCell ref="C1:M1"/>
    <mergeCell ref="B4:D4"/>
    <mergeCell ref="B5:D5"/>
    <mergeCell ref="B6:D6"/>
    <mergeCell ref="F12:G12"/>
    <mergeCell ref="B11: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2013-06-08T16:34:23Z</dcterms:created>
  <dcterms:modified xsi:type="dcterms:W3CDTF">2018-02-22T16:01:59Z</dcterms:modified>
</cp:coreProperties>
</file>