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20" windowWidth="15180" windowHeight="909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M4" i="1" l="1"/>
  <c r="Q2" i="1"/>
  <c r="Q4" i="1" s="1"/>
  <c r="T4" i="1" s="1"/>
  <c r="C4" i="1"/>
  <c r="O13" i="1" s="1"/>
  <c r="P13" i="1" s="1"/>
  <c r="O11" i="1"/>
  <c r="P11" i="1"/>
  <c r="G2" i="1"/>
  <c r="G4" i="1" s="1"/>
  <c r="J4" i="1" s="1"/>
  <c r="H19" i="1"/>
  <c r="AA9" i="1"/>
  <c r="Z9" i="1"/>
  <c r="Y9" i="1"/>
  <c r="W9" i="1"/>
  <c r="AA8" i="1"/>
  <c r="Z8" i="1"/>
  <c r="Y8" i="1"/>
  <c r="W8" i="1"/>
  <c r="AA7" i="1"/>
  <c r="Z7" i="1"/>
  <c r="Y7" i="1"/>
  <c r="W7" i="1"/>
  <c r="AA6" i="1"/>
  <c r="Z6" i="1"/>
  <c r="Y6" i="1"/>
  <c r="W6" i="1"/>
  <c r="AA5" i="1"/>
  <c r="Z5" i="1"/>
  <c r="Y5" i="1"/>
  <c r="W5" i="1"/>
  <c r="O8" i="1"/>
  <c r="P8" i="1"/>
  <c r="O5" i="1"/>
  <c r="P5" i="1"/>
  <c r="O7" i="1"/>
  <c r="P7" i="1" s="1"/>
  <c r="E13" i="1"/>
  <c r="F13" i="1" s="1"/>
  <c r="E10" i="1"/>
  <c r="F10" i="1" s="1"/>
  <c r="E5" i="1"/>
  <c r="F5" i="1" s="1"/>
  <c r="E6" i="1"/>
  <c r="F6" i="1" s="1"/>
  <c r="E11" i="1"/>
  <c r="F11" i="1" s="1"/>
  <c r="E12" i="1"/>
  <c r="F12" i="1"/>
  <c r="O9" i="1"/>
  <c r="P9" i="1" s="1"/>
  <c r="E7" i="1"/>
  <c r="F7" i="1" s="1"/>
  <c r="O6" i="1"/>
  <c r="P6" i="1" s="1"/>
  <c r="O12" i="1" l="1"/>
  <c r="P12" i="1" s="1"/>
  <c r="Q12" i="1" s="1"/>
  <c r="T12" i="1" s="1"/>
  <c r="E9" i="1"/>
  <c r="F9" i="1" s="1"/>
  <c r="G9" i="1" s="1"/>
  <c r="J9" i="1" s="1"/>
  <c r="E8" i="1"/>
  <c r="F8" i="1" s="1"/>
  <c r="O10" i="1"/>
  <c r="P10" i="1" s="1"/>
  <c r="G7" i="1"/>
  <c r="J7" i="1" s="1"/>
  <c r="G12" i="1"/>
  <c r="J12" i="1" s="1"/>
  <c r="G11" i="1"/>
  <c r="J11" i="1" s="1"/>
  <c r="G5" i="1"/>
  <c r="J5" i="1" s="1"/>
  <c r="G6" i="1"/>
  <c r="J6" i="1" s="1"/>
  <c r="G10" i="1"/>
  <c r="J10" i="1" s="1"/>
  <c r="G8" i="1"/>
  <c r="J8" i="1" s="1"/>
  <c r="G13" i="1"/>
  <c r="J13" i="1" s="1"/>
  <c r="Q6" i="1"/>
  <c r="T6" i="1" s="1"/>
  <c r="Q9" i="1"/>
  <c r="T9" i="1" s="1"/>
  <c r="Q10" i="1"/>
  <c r="T10" i="1" s="1"/>
  <c r="Q7" i="1"/>
  <c r="T7" i="1" s="1"/>
  <c r="Q5" i="1"/>
  <c r="T5" i="1" s="1"/>
  <c r="Q13" i="1"/>
  <c r="T13" i="1" s="1"/>
  <c r="Q8" i="1"/>
  <c r="T8" i="1" s="1"/>
  <c r="Q11" i="1"/>
  <c r="T11" i="1" s="1"/>
  <c r="J14" i="1" l="1"/>
  <c r="K4" i="1" s="1"/>
  <c r="T14" i="1"/>
  <c r="F19" i="1" l="1"/>
  <c r="U4" i="1"/>
</calcChain>
</file>

<file path=xl/comments1.xml><?xml version="1.0" encoding="utf-8"?>
<comments xmlns="http://schemas.openxmlformats.org/spreadsheetml/2006/main">
  <authors>
    <author>Ing. Gianni Respano</author>
    <author>user</author>
  </authors>
  <commentList>
    <comment ref="H1" authorId="0">
      <text>
        <r>
          <rPr>
            <sz val="8"/>
            <color indexed="81"/>
            <rFont val="Tahoma"/>
            <family val="2"/>
          </rPr>
          <t xml:space="preserve">
Lato della fondazione quadrata</t>
        </r>
      </text>
    </comment>
    <comment ref="R1" authorId="0">
      <text>
        <r>
          <rPr>
            <sz val="8"/>
            <color indexed="81"/>
            <rFont val="Tahoma"/>
            <family val="2"/>
          </rPr>
          <t xml:space="preserve">
Lato della fondazione quadrata</t>
        </r>
      </text>
    </comment>
    <comment ref="F2" authorId="0">
      <text>
        <r>
          <rPr>
            <sz val="8"/>
            <color indexed="81"/>
            <rFont val="Tahoma"/>
            <family val="2"/>
          </rPr>
          <t>Pressione sul terreno alla base del plinto</t>
        </r>
      </text>
    </comment>
    <comment ref="P2" authorId="0">
      <text>
        <r>
          <rPr>
            <sz val="8"/>
            <color indexed="81"/>
            <rFont val="Tahoma"/>
            <family val="2"/>
          </rPr>
          <t>Pressione sul terreno alla base del plinto</t>
        </r>
      </text>
    </comment>
    <comment ref="A3" authorId="0">
      <text>
        <r>
          <rPr>
            <sz val="8"/>
            <color indexed="81"/>
            <rFont val="Tahoma"/>
            <family val="2"/>
          </rPr>
          <t>quote progressive</t>
        </r>
      </text>
    </comment>
    <comment ref="D3" authorId="0">
      <text>
        <r>
          <rPr>
            <b/>
            <sz val="8"/>
            <color indexed="81"/>
            <rFont val="Tahoma"/>
            <family val="2"/>
          </rPr>
          <t>Profondità dal piano di posa: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" authorId="0">
      <text>
        <r>
          <rPr>
            <sz val="8"/>
            <color indexed="81"/>
            <rFont val="Tahoma"/>
            <family val="2"/>
          </rPr>
          <t xml:space="preserve">Coefficiente di influenza. Boussinesq
</t>
        </r>
      </text>
    </comment>
    <comment ref="G3" authorId="0">
      <text>
        <r>
          <rPr>
            <b/>
            <sz val="8"/>
            <color indexed="81"/>
            <rFont val="Tahoma"/>
            <family val="2"/>
          </rPr>
          <t xml:space="preserve">Pressione alla profondità z. Boussinesq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" authorId="0">
      <text>
        <r>
          <rPr>
            <sz val="8"/>
            <color indexed="81"/>
            <rFont val="Tahoma"/>
            <family val="2"/>
          </rPr>
          <t>Spessore del singolo strato</t>
        </r>
      </text>
    </comment>
    <comment ref="I3" authorId="1">
      <text>
        <r>
          <rPr>
            <b/>
            <sz val="9"/>
            <color indexed="81"/>
            <rFont val="Tahoma"/>
            <family val="2"/>
          </rPr>
          <t>E = modulo di compressibilità del terreno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" authorId="0">
      <text>
        <r>
          <rPr>
            <sz val="8"/>
            <color indexed="81"/>
            <rFont val="Tahoma"/>
            <family val="2"/>
          </rPr>
          <t xml:space="preserve">
W =  </t>
        </r>
        <r>
          <rPr>
            <sz val="14"/>
            <color indexed="81"/>
            <rFont val="Symbol"/>
            <family val="1"/>
            <charset val="2"/>
          </rPr>
          <t>S</t>
        </r>
        <r>
          <rPr>
            <sz val="12"/>
            <color indexed="81"/>
            <rFont val="Tahoma"/>
            <family val="2"/>
          </rPr>
          <t xml:space="preserve"> H</t>
        </r>
        <r>
          <rPr>
            <sz val="8"/>
            <color indexed="81"/>
            <rFont val="Tahoma"/>
            <family val="2"/>
          </rPr>
          <t>i*</t>
        </r>
        <r>
          <rPr>
            <sz val="10"/>
            <color indexed="81"/>
            <rFont val="Tahoma"/>
            <family val="2"/>
          </rPr>
          <t>m</t>
        </r>
        <r>
          <rPr>
            <sz val="8"/>
            <color indexed="81"/>
            <rFont val="Tahoma"/>
            <family val="2"/>
          </rPr>
          <t>vi*</t>
        </r>
        <r>
          <rPr>
            <sz val="12"/>
            <color indexed="81"/>
            <rFont val="Symbol"/>
            <family val="1"/>
            <charset val="2"/>
          </rPr>
          <t>Ds</t>
        </r>
        <r>
          <rPr>
            <sz val="8"/>
            <color indexed="81"/>
            <rFont val="Tahoma"/>
            <family val="2"/>
          </rPr>
          <t xml:space="preserve">vi            =   </t>
        </r>
        <r>
          <rPr>
            <sz val="14"/>
            <color indexed="81"/>
            <rFont val="Symbol"/>
            <family val="1"/>
            <charset val="2"/>
          </rPr>
          <t>S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Symbol"/>
            <family val="1"/>
            <charset val="2"/>
          </rPr>
          <t>H</t>
        </r>
        <r>
          <rPr>
            <sz val="8"/>
            <color indexed="81"/>
            <rFont val="Tahoma"/>
            <family val="2"/>
          </rPr>
          <t>i*</t>
        </r>
        <r>
          <rPr>
            <sz val="12"/>
            <color indexed="81"/>
            <rFont val="Symbol"/>
            <family val="1"/>
            <charset val="2"/>
          </rPr>
          <t>Ds</t>
        </r>
        <r>
          <rPr>
            <sz val="8"/>
            <color indexed="81"/>
            <rFont val="Tahoma"/>
            <family val="2"/>
          </rPr>
          <t>vi /</t>
        </r>
        <r>
          <rPr>
            <sz val="12"/>
            <color indexed="81"/>
            <rFont val="Times New Roman"/>
            <family val="1"/>
          </rPr>
          <t>E</t>
        </r>
      </text>
    </comment>
    <comment ref="N3" authorId="0">
      <text>
        <r>
          <rPr>
            <b/>
            <sz val="8"/>
            <color indexed="81"/>
            <rFont val="Tahoma"/>
            <family val="2"/>
          </rPr>
          <t>Profondità dal piano di posa: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>
      <text>
        <r>
          <rPr>
            <sz val="8"/>
            <color indexed="81"/>
            <rFont val="Tahoma"/>
            <family val="2"/>
          </rPr>
          <t xml:space="preserve">Coefficiente di influenza. Boussinesq
</t>
        </r>
      </text>
    </comment>
    <comment ref="Q3" authorId="0">
      <text>
        <r>
          <rPr>
            <b/>
            <sz val="8"/>
            <color indexed="81"/>
            <rFont val="Tahoma"/>
            <family val="2"/>
          </rPr>
          <t xml:space="preserve">Pressione alla profondità z. Boussinesq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R3" authorId="0">
      <text>
        <r>
          <rPr>
            <sz val="8"/>
            <color indexed="81"/>
            <rFont val="Tahoma"/>
            <family val="2"/>
          </rPr>
          <t>Spessore del singolo strato</t>
        </r>
      </text>
    </comment>
    <comment ref="S3" authorId="1">
      <text>
        <r>
          <rPr>
            <b/>
            <sz val="9"/>
            <color indexed="81"/>
            <rFont val="Tahoma"/>
            <family val="2"/>
          </rPr>
          <t>E = modulo di compressibilità del terreno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3" authorId="0">
      <text>
        <r>
          <rPr>
            <sz val="8"/>
            <color indexed="81"/>
            <rFont val="Tahoma"/>
            <family val="2"/>
          </rPr>
          <t xml:space="preserve">
W =  </t>
        </r>
        <r>
          <rPr>
            <sz val="14"/>
            <color indexed="81"/>
            <rFont val="Symbol"/>
            <family val="1"/>
            <charset val="2"/>
          </rPr>
          <t>S</t>
        </r>
        <r>
          <rPr>
            <sz val="12"/>
            <color indexed="81"/>
            <rFont val="Tahoma"/>
            <family val="2"/>
          </rPr>
          <t xml:space="preserve"> H</t>
        </r>
        <r>
          <rPr>
            <sz val="8"/>
            <color indexed="81"/>
            <rFont val="Tahoma"/>
            <family val="2"/>
          </rPr>
          <t>i*</t>
        </r>
        <r>
          <rPr>
            <sz val="10"/>
            <color indexed="81"/>
            <rFont val="Tahoma"/>
            <family val="2"/>
          </rPr>
          <t>m</t>
        </r>
        <r>
          <rPr>
            <sz val="8"/>
            <color indexed="81"/>
            <rFont val="Tahoma"/>
            <family val="2"/>
          </rPr>
          <t>vi*</t>
        </r>
        <r>
          <rPr>
            <sz val="12"/>
            <color indexed="81"/>
            <rFont val="Symbol"/>
            <family val="1"/>
            <charset val="2"/>
          </rPr>
          <t>Ds</t>
        </r>
        <r>
          <rPr>
            <sz val="8"/>
            <color indexed="81"/>
            <rFont val="Tahoma"/>
            <family val="2"/>
          </rPr>
          <t xml:space="preserve">vi            =   </t>
        </r>
        <r>
          <rPr>
            <sz val="14"/>
            <color indexed="81"/>
            <rFont val="Symbol"/>
            <family val="1"/>
            <charset val="2"/>
          </rPr>
          <t>S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12"/>
            <color indexed="81"/>
            <rFont val="Symbol"/>
            <family val="1"/>
            <charset val="2"/>
          </rPr>
          <t>H</t>
        </r>
        <r>
          <rPr>
            <sz val="8"/>
            <color indexed="81"/>
            <rFont val="Tahoma"/>
            <family val="2"/>
          </rPr>
          <t>i*</t>
        </r>
        <r>
          <rPr>
            <sz val="12"/>
            <color indexed="81"/>
            <rFont val="Symbol"/>
            <family val="1"/>
            <charset val="2"/>
          </rPr>
          <t>Ds</t>
        </r>
        <r>
          <rPr>
            <sz val="8"/>
            <color indexed="81"/>
            <rFont val="Tahoma"/>
            <family val="2"/>
          </rPr>
          <t>vi /</t>
        </r>
        <r>
          <rPr>
            <sz val="12"/>
            <color indexed="81"/>
            <rFont val="Times New Roman"/>
            <family val="1"/>
          </rPr>
          <t>E</t>
        </r>
      </text>
    </comment>
    <comment ref="C4" authorId="0">
      <text>
        <r>
          <rPr>
            <sz val="8"/>
            <color indexed="81"/>
            <rFont val="Tahoma"/>
            <family val="2"/>
          </rPr>
          <t xml:space="preserve">Raggio dell'area della circonferenza equivalente
</t>
        </r>
      </text>
    </comment>
    <comment ref="M4" authorId="0">
      <text>
        <r>
          <rPr>
            <sz val="8"/>
            <color indexed="81"/>
            <rFont val="Tahoma"/>
            <family val="2"/>
          </rPr>
          <t xml:space="preserve">Raggio dell'area della circonferenza equivalente
</t>
        </r>
      </text>
    </comment>
  </commentList>
</comments>
</file>

<file path=xl/sharedStrings.xml><?xml version="1.0" encoding="utf-8"?>
<sst xmlns="http://schemas.openxmlformats.org/spreadsheetml/2006/main" count="91" uniqueCount="70">
  <si>
    <t>z (cm)</t>
  </si>
  <si>
    <t>E (Kg/cmq)</t>
  </si>
  <si>
    <t>N =(tonn)</t>
  </si>
  <si>
    <t>B=(cm)</t>
  </si>
  <si>
    <t>H cm</t>
  </si>
  <si>
    <t>PILASTRO N° 1</t>
  </si>
  <si>
    <t>R</t>
  </si>
  <si>
    <t>cedimenti</t>
  </si>
  <si>
    <t xml:space="preserve">TEORIA DI BUOSSINESQ               per plinti quadrati di lato B          </t>
  </si>
  <si>
    <t>z/R</t>
  </si>
  <si>
    <t>distorsione</t>
  </si>
  <si>
    <t>&lt;</t>
  </si>
  <si>
    <t>w cm</t>
  </si>
  <si>
    <r>
      <t>I</t>
    </r>
    <r>
      <rPr>
        <vertAlign val="subscript"/>
        <sz val="14"/>
        <rFont val="Times New Roman"/>
        <family val="1"/>
      </rPr>
      <t>w</t>
    </r>
  </si>
  <si>
    <r>
      <t>s</t>
    </r>
    <r>
      <rPr>
        <vertAlign val="subscript"/>
        <sz val="10"/>
        <rFont val="Times New Roman"/>
        <family val="1"/>
      </rPr>
      <t>o</t>
    </r>
    <r>
      <rPr>
        <sz val="10"/>
        <rFont val="Times New Roman"/>
        <family val="1"/>
      </rPr>
      <t>= (Kg/cmq)</t>
    </r>
  </si>
  <si>
    <t>K</t>
  </si>
  <si>
    <t>coeff. Di sottofondo WINKLER</t>
  </si>
  <si>
    <t>cedimento</t>
  </si>
  <si>
    <r>
      <t>Ds</t>
    </r>
    <r>
      <rPr>
        <vertAlign val="subscript"/>
        <sz val="14"/>
        <rFont val="Times New Roman"/>
        <family val="1"/>
      </rPr>
      <t>v</t>
    </r>
  </si>
  <si>
    <t>sabbia mediamente addensata</t>
  </si>
  <si>
    <t>sabbia sciolta</t>
  </si>
  <si>
    <t>100-250</t>
  </si>
  <si>
    <t>250-500</t>
  </si>
  <si>
    <t>sabbia compatta</t>
  </si>
  <si>
    <t>500-800</t>
  </si>
  <si>
    <t>sabbia e ghiaia in miscuglio</t>
  </si>
  <si>
    <t>sciolta</t>
  </si>
  <si>
    <t>500-1500</t>
  </si>
  <si>
    <t>compatta</t>
  </si>
  <si>
    <t>1000-2000</t>
  </si>
  <si>
    <t>argilla media</t>
  </si>
  <si>
    <t>150-500</t>
  </si>
  <si>
    <t>argilla dura</t>
  </si>
  <si>
    <t>500-1000</t>
  </si>
  <si>
    <t>argilla sabbiosa</t>
  </si>
  <si>
    <t>250-2500</t>
  </si>
  <si>
    <t>TERRENO                   (classificazione Bowles)</t>
  </si>
  <si>
    <t>argilla molto soffice</t>
  </si>
  <si>
    <t>TERRENO                   (classificazione enc. Ingegneria e prontuario Furiozzi)</t>
  </si>
  <si>
    <t>3,5-28</t>
  </si>
  <si>
    <t>17-42</t>
  </si>
  <si>
    <t>42-84</t>
  </si>
  <si>
    <t>70-175</t>
  </si>
  <si>
    <t>280-420</t>
  </si>
  <si>
    <t>argilla soffice</t>
  </si>
  <si>
    <t>argilla di media consistenza</t>
  </si>
  <si>
    <t>sabbia limosa</t>
  </si>
  <si>
    <t>sabbia densa</t>
  </si>
  <si>
    <t>sabbia densa e ghiaia</t>
  </si>
  <si>
    <t>70-210</t>
  </si>
  <si>
    <t>105-245</t>
  </si>
  <si>
    <t>490-840</t>
  </si>
  <si>
    <t>980-1970</t>
  </si>
  <si>
    <r>
      <t>E</t>
    </r>
    <r>
      <rPr>
        <sz val="12"/>
        <rFont val="Times New Roman"/>
        <family val="1"/>
      </rPr>
      <t xml:space="preserve">   kg/cm</t>
    </r>
    <r>
      <rPr>
        <vertAlign val="superscript"/>
        <sz val="12"/>
        <rFont val="Times New Roman"/>
        <family val="1"/>
      </rPr>
      <t>2</t>
    </r>
  </si>
  <si>
    <r>
      <t>E</t>
    </r>
    <r>
      <rPr>
        <sz val="12"/>
        <rFont val="Times New Roman"/>
        <family val="1"/>
      </rPr>
      <t xml:space="preserve">       kg/cm</t>
    </r>
    <r>
      <rPr>
        <vertAlign val="superscript"/>
        <sz val="12"/>
        <rFont val="Times New Roman"/>
        <family val="1"/>
      </rPr>
      <t>2</t>
    </r>
  </si>
  <si>
    <t>Quota</t>
  </si>
  <si>
    <t>Z(cm)</t>
  </si>
  <si>
    <t>atm</t>
  </si>
  <si>
    <t>bar</t>
  </si>
  <si>
    <t>KPa</t>
  </si>
  <si>
    <t>mH2O</t>
  </si>
  <si>
    <t>Mpa</t>
  </si>
  <si>
    <t>Kg/cmq</t>
  </si>
  <si>
    <r>
      <t xml:space="preserve">Sono state usate le formule di Terzaghi  per il calcolo dei cedimenti in terreni stratificati.                    W =   </t>
    </r>
    <r>
      <rPr>
        <sz val="14"/>
        <rFont val="UniversalMath1 BT"/>
        <family val="1"/>
        <charset val="2"/>
      </rPr>
      <t xml:space="preserve">S </t>
    </r>
    <r>
      <rPr>
        <sz val="14"/>
        <rFont val="Arial"/>
        <family val="2"/>
      </rPr>
      <t>H</t>
    </r>
    <r>
      <rPr>
        <vertAlign val="subscript"/>
        <sz val="14"/>
        <rFont val="Arial"/>
        <family val="2"/>
      </rPr>
      <t>i</t>
    </r>
    <r>
      <rPr>
        <sz val="14"/>
        <rFont val="Arial"/>
        <family val="2"/>
      </rPr>
      <t>m</t>
    </r>
    <r>
      <rPr>
        <vertAlign val="subscript"/>
        <sz val="14"/>
        <rFont val="Arial"/>
        <family val="2"/>
      </rPr>
      <t>vi</t>
    </r>
    <r>
      <rPr>
        <sz val="14"/>
        <rFont val="UniversalMath1 BT"/>
        <family val="1"/>
        <charset val="2"/>
      </rPr>
      <t>Ds</t>
    </r>
    <r>
      <rPr>
        <vertAlign val="subscript"/>
        <sz val="14"/>
        <rFont val="Arial"/>
        <family val="2"/>
      </rPr>
      <t>vi</t>
    </r>
    <r>
      <rPr>
        <sz val="10"/>
        <rFont val="Times New Roman"/>
        <family val="1"/>
      </rPr>
      <t xml:space="preserve">       con  </t>
    </r>
    <r>
      <rPr>
        <sz val="14"/>
        <rFont val="Arial"/>
        <family val="2"/>
      </rPr>
      <t>m</t>
    </r>
    <r>
      <rPr>
        <vertAlign val="subscript"/>
        <sz val="10"/>
        <rFont val="Arial"/>
        <family val="2"/>
      </rPr>
      <t>v</t>
    </r>
    <r>
      <rPr>
        <sz val="10"/>
        <rFont val="Times New Roman"/>
        <family val="1"/>
      </rPr>
      <t xml:space="preserve">  = </t>
    </r>
    <r>
      <rPr>
        <sz val="14"/>
        <rFont val="Times New Roman"/>
        <family val="1"/>
      </rPr>
      <t>1/E</t>
    </r>
    <r>
      <rPr>
        <sz val="10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Gli sforzi nel terreno sono stati calcolati con le formule di Boussinesq                                                                                                              </t>
    </r>
    <r>
      <rPr>
        <sz val="14"/>
        <rFont val="Symbol"/>
        <family val="1"/>
        <charset val="2"/>
      </rPr>
      <t xml:space="preserve"> Ds</t>
    </r>
    <r>
      <rPr>
        <vertAlign val="subscript"/>
        <sz val="14"/>
        <rFont val="Arial"/>
        <family val="2"/>
      </rPr>
      <t>vi</t>
    </r>
    <r>
      <rPr>
        <vertAlign val="subscript"/>
        <sz val="10"/>
        <rFont val="Arial"/>
        <family val="2"/>
      </rPr>
      <t xml:space="preserve">  </t>
    </r>
    <r>
      <rPr>
        <sz val="10"/>
        <rFont val="Times New Roman"/>
        <family val="1"/>
      </rPr>
      <t xml:space="preserve"> = </t>
    </r>
    <r>
      <rPr>
        <sz val="14"/>
        <rFont val="Symbol"/>
        <family val="1"/>
        <charset val="2"/>
      </rPr>
      <t>s</t>
    </r>
    <r>
      <rPr>
        <sz val="10"/>
        <rFont val="Times New Roman"/>
        <family val="1"/>
      </rPr>
      <t>o</t>
    </r>
    <r>
      <rPr>
        <sz val="14"/>
        <rFont val="Times New Roman"/>
        <family val="1"/>
      </rPr>
      <t>I</t>
    </r>
    <r>
      <rPr>
        <sz val="10"/>
        <rFont val="Times New Roman"/>
        <family val="1"/>
      </rPr>
      <t xml:space="preserve">w            con   </t>
    </r>
    <r>
      <rPr>
        <sz val="14"/>
        <rFont val="Times New Roman"/>
        <family val="1"/>
      </rPr>
      <t>I</t>
    </r>
    <r>
      <rPr>
        <sz val="10"/>
        <rFont val="Times New Roman"/>
        <family val="1"/>
      </rPr>
      <t xml:space="preserve">w = (1-1/((1+1/(z/R)^2)^3/2)                             </t>
    </r>
  </si>
  <si>
    <t>1/300</t>
  </si>
  <si>
    <t>VALORI DI RIFERIMENTO</t>
  </si>
  <si>
    <t>=</t>
  </si>
  <si>
    <t>sabbia e ghiaia</t>
  </si>
  <si>
    <t>distanza fra i pilastri in cm =</t>
  </si>
  <si>
    <t>sabbia  addensata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</si>
</sst>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0" formatCode="0.000"/>
    <numFmt numFmtId="171" formatCode="0.0"/>
    <numFmt numFmtId="172" formatCode="#\ ???/???"/>
    <numFmt numFmtId="174" formatCode="0.0000"/>
  </numFmts>
  <fonts count="29">
    <font>
      <sz val="10"/>
      <name val="Arial"/>
    </font>
    <font>
      <sz val="10"/>
      <name val="Times New Roman"/>
      <family val="1"/>
    </font>
    <font>
      <sz val="14"/>
      <name val="UniversalMath1 BT"/>
      <family val="1"/>
      <charset val="2"/>
    </font>
    <font>
      <sz val="14"/>
      <name val="Arial"/>
      <family val="2"/>
    </font>
    <font>
      <vertAlign val="subscript"/>
      <sz val="14"/>
      <name val="Arial"/>
      <family val="2"/>
    </font>
    <font>
      <sz val="14"/>
      <name val="Times New Roman"/>
      <family val="1"/>
    </font>
    <font>
      <vertAlign val="subscript"/>
      <sz val="10"/>
      <name val="Arial"/>
      <family val="2"/>
    </font>
    <font>
      <sz val="14"/>
      <name val="Symbol"/>
      <family val="1"/>
      <charset val="2"/>
    </font>
    <font>
      <vertAlign val="subscript"/>
      <sz val="14"/>
      <name val="Times New Roman"/>
      <family val="1"/>
    </font>
    <font>
      <b/>
      <sz val="12"/>
      <name val="Times New Roman"/>
      <family val="1"/>
    </font>
    <font>
      <vertAlign val="subscript"/>
      <sz val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4"/>
      <color indexed="81"/>
      <name val="Symbol"/>
      <family val="1"/>
      <charset val="2"/>
    </font>
    <font>
      <sz val="12"/>
      <color indexed="81"/>
      <name val="Tahoma"/>
      <family val="2"/>
    </font>
    <font>
      <sz val="10"/>
      <color indexed="81"/>
      <name val="Tahoma"/>
      <family val="2"/>
    </font>
    <font>
      <sz val="12"/>
      <color indexed="81"/>
      <name val="Symbol"/>
      <family val="1"/>
      <charset val="2"/>
    </font>
    <font>
      <sz val="12"/>
      <color indexed="81"/>
      <name val="Times New Roman"/>
      <family val="1"/>
    </font>
    <font>
      <sz val="10"/>
      <name val="Symbol"/>
      <family val="1"/>
      <charset val="2"/>
    </font>
    <font>
      <b/>
      <sz val="10"/>
      <name val="Times New Roman"/>
      <family val="1"/>
    </font>
    <font>
      <sz val="12"/>
      <name val="Symbol"/>
      <family val="1"/>
      <charset val="2"/>
    </font>
    <font>
      <sz val="12"/>
      <name val="Times New Roman"/>
      <family val="1"/>
    </font>
    <font>
      <vertAlign val="superscript"/>
      <sz val="12"/>
      <name val="Times New Roman"/>
      <family val="1"/>
    </font>
    <font>
      <b/>
      <sz val="10"/>
      <color indexed="9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 wrapText="1"/>
    </xf>
    <xf numFmtId="2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 wrapText="1"/>
    </xf>
    <xf numFmtId="2" fontId="1" fillId="0" borderId="6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 wrapText="1"/>
    </xf>
    <xf numFmtId="2" fontId="1" fillId="0" borderId="7" xfId="0" applyNumberFormat="1" applyFont="1" applyBorder="1" applyAlignment="1">
      <alignment horizontal="center"/>
    </xf>
    <xf numFmtId="170" fontId="1" fillId="0" borderId="7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170" fontId="1" fillId="0" borderId="3" xfId="0" applyNumberFormat="1" applyFont="1" applyBorder="1" applyAlignment="1">
      <alignment horizontal="center"/>
    </xf>
    <xf numFmtId="170" fontId="1" fillId="0" borderId="0" xfId="0" applyNumberFormat="1" applyFont="1" applyBorder="1" applyAlignment="1">
      <alignment horizontal="center"/>
    </xf>
    <xf numFmtId="2" fontId="9" fillId="0" borderId="7" xfId="0" applyNumberFormat="1" applyFont="1" applyBorder="1" applyAlignment="1">
      <alignment horizontal="center" wrapText="1"/>
    </xf>
    <xf numFmtId="2" fontId="7" fillId="0" borderId="8" xfId="0" applyNumberFormat="1" applyFont="1" applyBorder="1" applyAlignment="1">
      <alignment horizontal="center" wrapText="1"/>
    </xf>
    <xf numFmtId="2" fontId="7" fillId="0" borderId="7" xfId="0" applyNumberFormat="1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170" fontId="19" fillId="0" borderId="9" xfId="0" applyNumberFormat="1" applyFont="1" applyBorder="1" applyAlignment="1">
      <alignment horizontal="center"/>
    </xf>
    <xf numFmtId="0" fontId="1" fillId="2" borderId="7" xfId="0" applyFont="1" applyFill="1" applyBorder="1" applyAlignment="1">
      <alignment horizontal="center" wrapText="1"/>
    </xf>
    <xf numFmtId="171" fontId="19" fillId="2" borderId="7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 wrapText="1"/>
    </xf>
    <xf numFmtId="0" fontId="1" fillId="3" borderId="12" xfId="0" applyFont="1" applyFill="1" applyBorder="1" applyAlignment="1">
      <alignment horizontal="center"/>
    </xf>
    <xf numFmtId="2" fontId="9" fillId="3" borderId="13" xfId="0" applyNumberFormat="1" applyFont="1" applyFill="1" applyBorder="1" applyAlignment="1">
      <alignment horizontal="center" vertical="center" wrapText="1"/>
    </xf>
    <xf numFmtId="0" fontId="1" fillId="0" borderId="14" xfId="0" applyNumberFormat="1" applyFont="1" applyBorder="1" applyAlignment="1">
      <alignment horizontal="center" wrapText="1"/>
    </xf>
    <xf numFmtId="0" fontId="1" fillId="0" borderId="15" xfId="0" applyFont="1" applyFill="1" applyBorder="1" applyAlignment="1">
      <alignment horizontal="center"/>
    </xf>
    <xf numFmtId="0" fontId="24" fillId="0" borderId="1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Fill="1" applyBorder="1" applyAlignment="1">
      <alignment horizontal="center"/>
    </xf>
    <xf numFmtId="170" fontId="19" fillId="0" borderId="0" xfId="0" applyNumberFormat="1" applyFont="1" applyBorder="1" applyAlignment="1">
      <alignment horizontal="center"/>
    </xf>
    <xf numFmtId="0" fontId="19" fillId="2" borderId="7" xfId="0" applyNumberFormat="1" applyFont="1" applyFill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172" fontId="21" fillId="0" borderId="0" xfId="0" applyNumberFormat="1" applyFont="1" applyAlignment="1">
      <alignment horizontal="center"/>
    </xf>
    <xf numFmtId="2" fontId="21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171" fontId="19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 vertical="top"/>
    </xf>
    <xf numFmtId="0" fontId="19" fillId="0" borderId="0" xfId="0" applyFont="1" applyBorder="1" applyAlignment="1">
      <alignment horizontal="center"/>
    </xf>
    <xf numFmtId="16" fontId="1" fillId="0" borderId="0" xfId="0" applyNumberFormat="1" applyFont="1" applyBorder="1" applyAlignment="1">
      <alignment horizontal="center"/>
    </xf>
    <xf numFmtId="2" fontId="19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1" fillId="0" borderId="0" xfId="0" applyNumberFormat="1" applyFont="1" applyAlignment="1">
      <alignment horizontal="center"/>
    </xf>
    <xf numFmtId="49" fontId="21" fillId="0" borderId="0" xfId="0" applyNumberFormat="1" applyFont="1" applyBorder="1" applyAlignment="1">
      <alignment horizontal="center"/>
    </xf>
    <xf numFmtId="2" fontId="1" fillId="0" borderId="14" xfId="0" applyNumberFormat="1" applyFont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 wrapText="1"/>
    </xf>
    <xf numFmtId="2" fontId="7" fillId="0" borderId="0" xfId="0" applyNumberFormat="1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NumberFormat="1" applyFont="1" applyFill="1" applyBorder="1" applyAlignment="1">
      <alignment horizontal="center" wrapText="1"/>
    </xf>
    <xf numFmtId="2" fontId="9" fillId="0" borderId="0" xfId="0" applyNumberFormat="1" applyFont="1" applyFill="1" applyBorder="1" applyAlignment="1">
      <alignment horizontal="center" wrapText="1"/>
    </xf>
    <xf numFmtId="0" fontId="19" fillId="0" borderId="0" xfId="0" applyNumberFormat="1" applyFont="1" applyFill="1" applyBorder="1" applyAlignment="1">
      <alignment horizontal="center" wrapText="1"/>
    </xf>
    <xf numFmtId="1" fontId="1" fillId="0" borderId="0" xfId="0" applyNumberFormat="1" applyFont="1" applyFill="1" applyBorder="1" applyAlignment="1">
      <alignment horizontal="center"/>
    </xf>
    <xf numFmtId="170" fontId="1" fillId="0" borderId="0" xfId="0" applyNumberFormat="1" applyFont="1" applyFill="1" applyBorder="1" applyAlignment="1">
      <alignment horizontal="center"/>
    </xf>
    <xf numFmtId="171" fontId="19" fillId="0" borderId="0" xfId="0" applyNumberFormat="1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170" fontId="19" fillId="0" borderId="0" xfId="0" applyNumberFormat="1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2" fontId="7" fillId="0" borderId="0" xfId="0" applyNumberFormat="1" applyFont="1" applyBorder="1" applyAlignment="1">
      <alignment horizontal="center" wrapText="1"/>
    </xf>
    <xf numFmtId="0" fontId="1" fillId="3" borderId="36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/>
    </xf>
    <xf numFmtId="2" fontId="1" fillId="0" borderId="35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  <xf numFmtId="2" fontId="1" fillId="0" borderId="35" xfId="0" applyNumberFormat="1" applyFont="1" applyBorder="1" applyAlignment="1">
      <alignment horizontal="center" wrapText="1"/>
    </xf>
    <xf numFmtId="2" fontId="1" fillId="0" borderId="2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2" fontId="1" fillId="0" borderId="8" xfId="0" applyNumberFormat="1" applyFont="1" applyFill="1" applyBorder="1" applyAlignment="1">
      <alignment vertical="top" wrapText="1"/>
    </xf>
    <xf numFmtId="2" fontId="1" fillId="0" borderId="5" xfId="0" applyNumberFormat="1" applyFont="1" applyFill="1" applyBorder="1" applyAlignment="1">
      <alignment vertical="top" wrapText="1"/>
    </xf>
    <xf numFmtId="2" fontId="1" fillId="0" borderId="4" xfId="0" applyNumberFormat="1" applyFont="1" applyFill="1" applyBorder="1" applyAlignment="1">
      <alignment vertical="top" wrapText="1"/>
    </xf>
    <xf numFmtId="2" fontId="1" fillId="0" borderId="20" xfId="0" applyNumberFormat="1" applyFont="1" applyFill="1" applyBorder="1" applyAlignment="1">
      <alignment vertical="top" wrapText="1"/>
    </xf>
    <xf numFmtId="2" fontId="1" fillId="0" borderId="0" xfId="0" applyNumberFormat="1" applyFont="1" applyFill="1" applyBorder="1" applyAlignment="1">
      <alignment vertical="top" wrapText="1"/>
    </xf>
    <xf numFmtId="2" fontId="1" fillId="0" borderId="14" xfId="0" applyNumberFormat="1" applyFont="1" applyFill="1" applyBorder="1" applyAlignment="1">
      <alignment vertical="top" wrapText="1"/>
    </xf>
    <xf numFmtId="2" fontId="1" fillId="0" borderId="27" xfId="0" applyNumberFormat="1" applyFont="1" applyFill="1" applyBorder="1" applyAlignment="1">
      <alignment vertical="top" wrapText="1"/>
    </xf>
    <xf numFmtId="2" fontId="1" fillId="0" borderId="28" xfId="0" applyNumberFormat="1" applyFont="1" applyFill="1" applyBorder="1" applyAlignment="1">
      <alignment vertical="top" wrapText="1"/>
    </xf>
    <xf numFmtId="2" fontId="1" fillId="0" borderId="29" xfId="0" applyNumberFormat="1" applyFont="1" applyFill="1" applyBorder="1" applyAlignment="1">
      <alignment vertical="top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/>
    </xf>
    <xf numFmtId="0" fontId="1" fillId="2" borderId="33" xfId="0" applyFont="1" applyFill="1" applyBorder="1" applyAlignment="1">
      <alignment horizontal="center"/>
    </xf>
    <xf numFmtId="2" fontId="21" fillId="0" borderId="0" xfId="0" applyNumberFormat="1" applyFont="1" applyBorder="1" applyAlignment="1">
      <alignment horizontal="center"/>
    </xf>
    <xf numFmtId="2" fontId="1" fillId="0" borderId="0" xfId="0" applyNumberFormat="1" applyFont="1" applyFill="1" applyBorder="1" applyAlignment="1">
      <alignment horizontal="center" wrapText="1"/>
    </xf>
    <xf numFmtId="2" fontId="21" fillId="0" borderId="0" xfId="0" applyNumberFormat="1" applyFont="1" applyFill="1" applyBorder="1" applyAlignment="1">
      <alignment horizontal="left" vertical="top" wrapText="1"/>
    </xf>
    <xf numFmtId="2" fontId="1" fillId="0" borderId="0" xfId="0" applyNumberFormat="1" applyFont="1" applyFill="1" applyBorder="1" applyAlignment="1">
      <alignment horizontal="left" vertical="top" wrapText="1"/>
    </xf>
    <xf numFmtId="0" fontId="19" fillId="0" borderId="0" xfId="0" applyFont="1" applyBorder="1" applyAlignment="1">
      <alignment horizontal="center" wrapText="1"/>
    </xf>
    <xf numFmtId="2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Border="1" applyAlignment="1">
      <alignment horizontal="center" vertical="top" wrapText="1"/>
    </xf>
    <xf numFmtId="0" fontId="27" fillId="6" borderId="26" xfId="0" applyFont="1" applyFill="1" applyBorder="1" applyAlignment="1">
      <alignment horizontal="center"/>
    </xf>
    <xf numFmtId="0" fontId="27" fillId="6" borderId="0" xfId="0" applyFont="1" applyFill="1" applyBorder="1" applyAlignment="1">
      <alignment horizontal="center"/>
    </xf>
    <xf numFmtId="0" fontId="28" fillId="6" borderId="15" xfId="0" applyFont="1" applyFill="1" applyBorder="1" applyAlignment="1">
      <alignment horizontal="center"/>
    </xf>
    <xf numFmtId="0" fontId="23" fillId="5" borderId="0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174" fontId="2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66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34</xdr:row>
      <xdr:rowOff>0</xdr:rowOff>
    </xdr:from>
    <xdr:to>
      <xdr:col>8</xdr:col>
      <xdr:colOff>238125</xdr:colOff>
      <xdr:row>55</xdr:row>
      <xdr:rowOff>142875</xdr:rowOff>
    </xdr:to>
    <xdr:pic>
      <xdr:nvPicPr>
        <xdr:cNvPr id="1085" name="Immagin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7029450"/>
          <a:ext cx="3971925" cy="488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34</xdr:row>
      <xdr:rowOff>0</xdr:rowOff>
    </xdr:from>
    <xdr:to>
      <xdr:col>16</xdr:col>
      <xdr:colOff>228600</xdr:colOff>
      <xdr:row>55</xdr:row>
      <xdr:rowOff>276225</xdr:rowOff>
    </xdr:to>
    <xdr:pic>
      <xdr:nvPicPr>
        <xdr:cNvPr id="1086" name="Immagin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7029450"/>
          <a:ext cx="3990975" cy="501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89"/>
  <sheetViews>
    <sheetView tabSelected="1" topLeftCell="C1" zoomScale="110" zoomScaleNormal="110" workbookViewId="0">
      <selection activeCell="L8" sqref="L8"/>
    </sheetView>
  </sheetViews>
  <sheetFormatPr defaultRowHeight="12.75"/>
  <cols>
    <col min="1" max="1" width="9.42578125" style="1" customWidth="1"/>
    <col min="2" max="2" width="21.5703125" style="1" customWidth="1"/>
    <col min="3" max="4" width="9.140625" style="1"/>
    <col min="5" max="5" width="10.140625" style="1" bestFit="1" customWidth="1"/>
    <col min="6" max="6" width="9.28515625" style="1" customWidth="1"/>
    <col min="7" max="10" width="9.140625" style="1"/>
    <col min="11" max="11" width="10.7109375" style="1" customWidth="1"/>
    <col min="12" max="20" width="9.140625" style="1"/>
    <col min="21" max="21" width="10.7109375" style="1" customWidth="1"/>
    <col min="22" max="16384" width="9.140625" style="1"/>
  </cols>
  <sheetData>
    <row r="1" spans="1:28" ht="37.5" customHeight="1">
      <c r="C1" s="94" t="s">
        <v>5</v>
      </c>
      <c r="D1" s="95"/>
      <c r="E1" s="96"/>
      <c r="F1" s="3" t="s">
        <v>2</v>
      </c>
      <c r="G1" s="4">
        <v>60</v>
      </c>
      <c r="H1" s="3" t="s">
        <v>3</v>
      </c>
      <c r="I1" s="4">
        <v>140</v>
      </c>
      <c r="J1" s="5"/>
      <c r="K1" s="18"/>
      <c r="M1" s="94" t="s">
        <v>5</v>
      </c>
      <c r="N1" s="95"/>
      <c r="O1" s="96"/>
      <c r="P1" s="3" t="s">
        <v>2</v>
      </c>
      <c r="Q1" s="4">
        <v>75</v>
      </c>
      <c r="R1" s="3" t="s">
        <v>3</v>
      </c>
      <c r="S1" s="4">
        <v>150</v>
      </c>
      <c r="T1" s="5"/>
      <c r="U1" s="18"/>
    </row>
    <row r="2" spans="1:28" ht="42.75" customHeight="1">
      <c r="A2" s="1" t="s">
        <v>55</v>
      </c>
      <c r="C2" s="97" t="s">
        <v>8</v>
      </c>
      <c r="D2" s="98"/>
      <c r="E2" s="99"/>
      <c r="F2" s="16" t="s">
        <v>14</v>
      </c>
      <c r="G2" s="6">
        <f>G1*1000/(I1^2)</f>
        <v>3.0612244897959182</v>
      </c>
      <c r="H2" s="7"/>
      <c r="I2" s="6"/>
      <c r="J2" s="8" t="s">
        <v>7</v>
      </c>
      <c r="K2" s="22" t="s">
        <v>16</v>
      </c>
      <c r="M2" s="97" t="s">
        <v>8</v>
      </c>
      <c r="N2" s="98"/>
      <c r="O2" s="99"/>
      <c r="P2" s="16" t="s">
        <v>14</v>
      </c>
      <c r="Q2" s="6">
        <f>Q1*1000/(S1^2)</f>
        <v>3.3333333333333335</v>
      </c>
      <c r="R2" s="7"/>
      <c r="S2" s="6"/>
      <c r="T2" s="8" t="s">
        <v>7</v>
      </c>
      <c r="U2" s="22" t="s">
        <v>16</v>
      </c>
    </row>
    <row r="3" spans="1:28" s="2" customFormat="1" ht="38.25" customHeight="1" thickBot="1">
      <c r="A3" s="2" t="s">
        <v>56</v>
      </c>
      <c r="B3" s="32"/>
      <c r="C3" s="9" t="s">
        <v>6</v>
      </c>
      <c r="D3" s="9" t="s">
        <v>0</v>
      </c>
      <c r="E3" s="9" t="s">
        <v>9</v>
      </c>
      <c r="F3" s="15" t="s">
        <v>13</v>
      </c>
      <c r="G3" s="17" t="s">
        <v>18</v>
      </c>
      <c r="H3" s="9" t="s">
        <v>4</v>
      </c>
      <c r="I3" s="9" t="s">
        <v>1</v>
      </c>
      <c r="J3" s="9" t="s">
        <v>12</v>
      </c>
      <c r="K3" s="48" t="s">
        <v>15</v>
      </c>
      <c r="M3" s="9" t="s">
        <v>6</v>
      </c>
      <c r="N3" s="9" t="s">
        <v>0</v>
      </c>
      <c r="O3" s="9" t="s">
        <v>9</v>
      </c>
      <c r="P3" s="15" t="s">
        <v>13</v>
      </c>
      <c r="Q3" s="17" t="s">
        <v>18</v>
      </c>
      <c r="R3" s="9" t="s">
        <v>4</v>
      </c>
      <c r="S3" s="9" t="s">
        <v>1</v>
      </c>
      <c r="T3" s="9" t="s">
        <v>12</v>
      </c>
      <c r="U3" s="48" t="s">
        <v>15</v>
      </c>
    </row>
    <row r="4" spans="1:28" ht="13.5" thickBot="1">
      <c r="A4" s="1">
        <v>0</v>
      </c>
      <c r="B4" s="33"/>
      <c r="C4" s="10">
        <f>SQRT(I1^2/3.14)</f>
        <v>79.006570717634048</v>
      </c>
      <c r="D4" s="10">
        <v>0</v>
      </c>
      <c r="E4" s="10">
        <v>0</v>
      </c>
      <c r="F4" s="11">
        <v>1</v>
      </c>
      <c r="G4" s="10">
        <f>F4*$G$2</f>
        <v>3.0612244897959182</v>
      </c>
      <c r="H4" s="10"/>
      <c r="I4" s="10">
        <v>500</v>
      </c>
      <c r="J4" s="11">
        <f t="shared" ref="J4:J13" si="0">H4*G4/I4</f>
        <v>0</v>
      </c>
      <c r="K4" s="23">
        <f>G4/J14</f>
        <v>1.6064674673644883</v>
      </c>
      <c r="M4" s="10">
        <f>SQRT(S1^2/3.14)</f>
        <v>84.649897197465052</v>
      </c>
      <c r="N4" s="10">
        <v>0</v>
      </c>
      <c r="O4" s="10">
        <v>0</v>
      </c>
      <c r="P4" s="11">
        <v>1</v>
      </c>
      <c r="Q4" s="10">
        <f>P4*$Q$2</f>
        <v>3.3333333333333335</v>
      </c>
      <c r="R4" s="10"/>
      <c r="S4" s="10">
        <v>500</v>
      </c>
      <c r="T4" s="11">
        <f t="shared" ref="T4:T13" si="1">R4*Q4/S4</f>
        <v>0</v>
      </c>
      <c r="U4" s="23">
        <f>Q4/T14</f>
        <v>1.6064674673644881</v>
      </c>
      <c r="W4" s="34" t="s">
        <v>57</v>
      </c>
      <c r="X4" s="35" t="s">
        <v>58</v>
      </c>
      <c r="Y4" s="35" t="s">
        <v>59</v>
      </c>
      <c r="Z4" s="35" t="s">
        <v>60</v>
      </c>
      <c r="AA4" s="36" t="s">
        <v>61</v>
      </c>
      <c r="AB4" s="37" t="s">
        <v>62</v>
      </c>
    </row>
    <row r="5" spans="1:28">
      <c r="A5" s="1">
        <v>50</v>
      </c>
      <c r="B5" s="60"/>
      <c r="C5" s="64"/>
      <c r="D5" s="4">
        <v>25</v>
      </c>
      <c r="E5" s="10">
        <f>D5/$C$4</f>
        <v>0.31642937761909551</v>
      </c>
      <c r="F5" s="11">
        <f>1-1/(1+(1/E5)^2)^(3/2)</f>
        <v>0.97254219417320098</v>
      </c>
      <c r="G5" s="10">
        <f t="shared" ref="G5:G13" si="2">F5*$G$2</f>
        <v>2.9771699821628599</v>
      </c>
      <c r="H5" s="10">
        <v>50</v>
      </c>
      <c r="I5" s="10">
        <v>500</v>
      </c>
      <c r="J5" s="11">
        <f t="shared" si="0"/>
        <v>0.297716998216286</v>
      </c>
      <c r="K5" s="18"/>
      <c r="M5" s="64"/>
      <c r="N5" s="4">
        <v>25</v>
      </c>
      <c r="O5" s="10">
        <f>N5/$C$4</f>
        <v>0.31642937761909551</v>
      </c>
      <c r="P5" s="11">
        <f>1-1/(1+(1/O5)^2)^(3/2)</f>
        <v>0.97254219417320098</v>
      </c>
      <c r="Q5" s="10">
        <f t="shared" ref="Q5:Q13" si="3">P5*$Q$2</f>
        <v>3.24180731391067</v>
      </c>
      <c r="R5" s="10">
        <v>50</v>
      </c>
      <c r="S5" s="10">
        <v>500</v>
      </c>
      <c r="T5" s="11">
        <f t="shared" si="1"/>
        <v>0.32418073139106701</v>
      </c>
      <c r="U5" s="18"/>
      <c r="W5" s="38">
        <f>X5</f>
        <v>1</v>
      </c>
      <c r="X5" s="39">
        <v>1</v>
      </c>
      <c r="Y5" s="39">
        <f>X5*100</f>
        <v>100</v>
      </c>
      <c r="Z5" s="39">
        <f>X5*10</f>
        <v>10</v>
      </c>
      <c r="AA5" s="40">
        <f>X5/10</f>
        <v>0.1</v>
      </c>
      <c r="AB5" s="41">
        <v>1</v>
      </c>
    </row>
    <row r="6" spans="1:28">
      <c r="A6" s="1">
        <v>100</v>
      </c>
      <c r="B6" s="61" t="s">
        <v>69</v>
      </c>
      <c r="C6" s="64"/>
      <c r="D6" s="4">
        <v>75</v>
      </c>
      <c r="E6" s="10">
        <f t="shared" ref="E6:E13" si="4">D6/$C$4</f>
        <v>0.94928813285728664</v>
      </c>
      <c r="F6" s="11">
        <f t="shared" ref="F6:F13" si="5">1-1/(1+(1/E6)^2)^(3/2)</f>
        <v>0.67366002289963722</v>
      </c>
      <c r="G6" s="10">
        <f t="shared" si="2"/>
        <v>2.0622245598968485</v>
      </c>
      <c r="H6" s="10">
        <v>50</v>
      </c>
      <c r="I6" s="10">
        <v>500</v>
      </c>
      <c r="J6" s="11">
        <f t="shared" si="0"/>
        <v>0.20622245598968483</v>
      </c>
      <c r="K6" s="18"/>
      <c r="M6" s="64"/>
      <c r="N6" s="4">
        <v>75</v>
      </c>
      <c r="O6" s="10">
        <f t="shared" ref="O6:O13" si="6">N6/$C$4</f>
        <v>0.94928813285728664</v>
      </c>
      <c r="P6" s="11">
        <f t="shared" ref="P6:P13" si="7">1-1/(1+(1/O6)^2)^(3/2)</f>
        <v>0.67366002289963722</v>
      </c>
      <c r="Q6" s="10">
        <f t="shared" si="3"/>
        <v>2.2455334096654576</v>
      </c>
      <c r="R6" s="10">
        <v>50</v>
      </c>
      <c r="S6" s="10">
        <v>500</v>
      </c>
      <c r="T6" s="11">
        <f t="shared" si="1"/>
        <v>0.22455334096654575</v>
      </c>
      <c r="U6" s="18"/>
      <c r="W6" s="38">
        <f>X6</f>
        <v>0.01</v>
      </c>
      <c r="X6" s="39">
        <v>0.01</v>
      </c>
      <c r="Y6" s="39">
        <f>X6*100</f>
        <v>1</v>
      </c>
      <c r="Z6" s="39">
        <f>X6*10</f>
        <v>0.1</v>
      </c>
      <c r="AA6" s="40">
        <f>X6/10</f>
        <v>1E-3</v>
      </c>
      <c r="AB6" s="41">
        <v>0.01</v>
      </c>
    </row>
    <row r="7" spans="1:28">
      <c r="A7" s="1">
        <v>200</v>
      </c>
      <c r="B7" s="60"/>
      <c r="C7" s="64"/>
      <c r="D7" s="4">
        <v>150</v>
      </c>
      <c r="E7" s="10">
        <f t="shared" si="4"/>
        <v>1.8985762657145733</v>
      </c>
      <c r="F7" s="11">
        <f t="shared" si="5"/>
        <v>0.30737616383693567</v>
      </c>
      <c r="G7" s="10">
        <f t="shared" si="2"/>
        <v>0.94094744031714994</v>
      </c>
      <c r="H7" s="10">
        <v>100</v>
      </c>
      <c r="I7" s="10">
        <v>500</v>
      </c>
      <c r="J7" s="11">
        <f t="shared" si="0"/>
        <v>0.18818948806343</v>
      </c>
      <c r="K7" s="18"/>
      <c r="M7" s="64"/>
      <c r="N7" s="4">
        <v>150</v>
      </c>
      <c r="O7" s="10">
        <f t="shared" si="6"/>
        <v>1.8985762657145733</v>
      </c>
      <c r="P7" s="11">
        <f t="shared" si="7"/>
        <v>0.30737616383693567</v>
      </c>
      <c r="Q7" s="10">
        <f t="shared" si="3"/>
        <v>1.0245872127897857</v>
      </c>
      <c r="R7" s="10">
        <v>100</v>
      </c>
      <c r="S7" s="10">
        <v>500</v>
      </c>
      <c r="T7" s="11">
        <f t="shared" si="1"/>
        <v>0.20491744255795716</v>
      </c>
      <c r="U7" s="18"/>
      <c r="W7" s="38">
        <f>X7</f>
        <v>0.1</v>
      </c>
      <c r="X7" s="39">
        <v>0.1</v>
      </c>
      <c r="Y7" s="39">
        <f>X7*100</f>
        <v>10</v>
      </c>
      <c r="Z7" s="39">
        <f>X7*10</f>
        <v>1</v>
      </c>
      <c r="AA7" s="40">
        <f>X7/10</f>
        <v>0.01</v>
      </c>
      <c r="AB7" s="41">
        <v>0.1</v>
      </c>
    </row>
    <row r="8" spans="1:28" ht="13.5" thickBot="1">
      <c r="A8" s="1">
        <v>300</v>
      </c>
      <c r="B8" s="65"/>
      <c r="C8" s="64"/>
      <c r="D8" s="4">
        <v>250</v>
      </c>
      <c r="E8" s="10">
        <f t="shared" si="4"/>
        <v>3.1642937761909553</v>
      </c>
      <c r="F8" s="11">
        <f t="shared" si="5"/>
        <v>0.13306523566016004</v>
      </c>
      <c r="G8" s="10">
        <f t="shared" si="2"/>
        <v>0.40734255814334702</v>
      </c>
      <c r="H8" s="10">
        <v>100</v>
      </c>
      <c r="I8" s="10">
        <v>500</v>
      </c>
      <c r="J8" s="11">
        <f t="shared" si="0"/>
        <v>8.1468511628669402E-2</v>
      </c>
      <c r="K8" s="18"/>
      <c r="M8" s="64"/>
      <c r="N8" s="4">
        <v>250</v>
      </c>
      <c r="O8" s="10">
        <f t="shared" si="6"/>
        <v>3.1642937761909553</v>
      </c>
      <c r="P8" s="11">
        <f t="shared" si="7"/>
        <v>0.13306523566016004</v>
      </c>
      <c r="Q8" s="10">
        <f t="shared" si="3"/>
        <v>0.44355078553386684</v>
      </c>
      <c r="R8" s="10">
        <v>100</v>
      </c>
      <c r="S8" s="10">
        <v>500</v>
      </c>
      <c r="T8" s="11">
        <f t="shared" si="1"/>
        <v>8.8710157106773366E-2</v>
      </c>
      <c r="U8" s="18"/>
      <c r="W8" s="38">
        <f>X8</f>
        <v>10</v>
      </c>
      <c r="X8" s="39">
        <v>10</v>
      </c>
      <c r="Y8" s="39">
        <f>X8*100</f>
        <v>1000</v>
      </c>
      <c r="Z8" s="39">
        <f>X8*10</f>
        <v>100</v>
      </c>
      <c r="AA8" s="40">
        <f>X8/10</f>
        <v>1</v>
      </c>
      <c r="AB8" s="41">
        <v>10</v>
      </c>
    </row>
    <row r="9" spans="1:28" ht="13.5" thickBot="1">
      <c r="A9" s="1">
        <v>400</v>
      </c>
      <c r="B9" s="122"/>
      <c r="C9" s="64"/>
      <c r="D9" s="4">
        <v>350</v>
      </c>
      <c r="E9" s="10">
        <f t="shared" si="4"/>
        <v>4.4300112866673373</v>
      </c>
      <c r="F9" s="11">
        <f t="shared" si="5"/>
        <v>7.1838473699051497E-2</v>
      </c>
      <c r="G9" s="10">
        <f t="shared" si="2"/>
        <v>0.2199136949970964</v>
      </c>
      <c r="H9" s="10">
        <v>100</v>
      </c>
      <c r="I9" s="10">
        <v>50</v>
      </c>
      <c r="J9" s="11">
        <f t="shared" si="0"/>
        <v>0.43982738999419285</v>
      </c>
      <c r="K9" s="18"/>
      <c r="M9" s="64"/>
      <c r="N9" s="4">
        <v>350</v>
      </c>
      <c r="O9" s="10">
        <f t="shared" si="6"/>
        <v>4.4300112866673373</v>
      </c>
      <c r="P9" s="11">
        <f t="shared" si="7"/>
        <v>7.1838473699051497E-2</v>
      </c>
      <c r="Q9" s="10">
        <f t="shared" si="3"/>
        <v>0.23946157899683834</v>
      </c>
      <c r="R9" s="10">
        <v>100</v>
      </c>
      <c r="S9" s="10">
        <v>50</v>
      </c>
      <c r="T9" s="11">
        <f t="shared" si="1"/>
        <v>0.47892315799367663</v>
      </c>
      <c r="U9" s="18"/>
      <c r="W9" s="42">
        <f>X9</f>
        <v>16</v>
      </c>
      <c r="X9" s="43">
        <v>16</v>
      </c>
      <c r="Y9" s="44">
        <f>X9*100</f>
        <v>1600</v>
      </c>
      <c r="Z9" s="43">
        <f>X9*10</f>
        <v>160</v>
      </c>
      <c r="AA9" s="45">
        <f>X9/10</f>
        <v>1.6</v>
      </c>
      <c r="AB9" s="46">
        <v>16</v>
      </c>
    </row>
    <row r="10" spans="1:28">
      <c r="A10" s="1">
        <v>600</v>
      </c>
      <c r="B10" s="123" t="s">
        <v>30</v>
      </c>
      <c r="C10" s="64"/>
      <c r="D10" s="4">
        <v>500</v>
      </c>
      <c r="E10" s="10">
        <f t="shared" si="4"/>
        <v>6.3285875523819106</v>
      </c>
      <c r="F10" s="11">
        <f t="shared" si="5"/>
        <v>3.6316456458470703E-2</v>
      </c>
      <c r="G10" s="10">
        <f t="shared" si="2"/>
        <v>0.11117282589327765</v>
      </c>
      <c r="H10" s="10">
        <v>200</v>
      </c>
      <c r="I10" s="10">
        <v>50</v>
      </c>
      <c r="J10" s="11">
        <f t="shared" si="0"/>
        <v>0.4446913035731106</v>
      </c>
      <c r="K10" s="18"/>
      <c r="M10" s="64"/>
      <c r="N10" s="4">
        <v>500</v>
      </c>
      <c r="O10" s="10">
        <f t="shared" si="6"/>
        <v>6.3285875523819106</v>
      </c>
      <c r="P10" s="11">
        <f t="shared" si="7"/>
        <v>3.6316456458470703E-2</v>
      </c>
      <c r="Q10" s="10">
        <f t="shared" si="3"/>
        <v>0.12105485486156901</v>
      </c>
      <c r="R10" s="10">
        <v>200</v>
      </c>
      <c r="S10" s="10">
        <v>50</v>
      </c>
      <c r="T10" s="11">
        <f t="shared" si="1"/>
        <v>0.48421941944627606</v>
      </c>
      <c r="U10" s="18"/>
    </row>
    <row r="11" spans="1:28" ht="13.5" thickBot="1">
      <c r="A11" s="1">
        <v>800</v>
      </c>
      <c r="B11" s="124"/>
      <c r="C11" s="64"/>
      <c r="D11" s="4">
        <v>700</v>
      </c>
      <c r="E11" s="10">
        <f t="shared" si="4"/>
        <v>8.8600225733346747</v>
      </c>
      <c r="F11" s="11">
        <f t="shared" si="5"/>
        <v>1.8808466453805406E-2</v>
      </c>
      <c r="G11" s="10">
        <f t="shared" si="2"/>
        <v>5.7576938123894097E-2</v>
      </c>
      <c r="H11" s="10">
        <v>200</v>
      </c>
      <c r="I11" s="10">
        <v>50</v>
      </c>
      <c r="J11" s="13">
        <f t="shared" si="0"/>
        <v>0.23030775249557639</v>
      </c>
      <c r="K11" s="18"/>
      <c r="M11" s="64"/>
      <c r="N11" s="4">
        <v>700</v>
      </c>
      <c r="O11" s="10">
        <f t="shared" si="6"/>
        <v>8.8600225733346747</v>
      </c>
      <c r="P11" s="11">
        <f t="shared" si="7"/>
        <v>1.8808466453805406E-2</v>
      </c>
      <c r="Q11" s="10">
        <f t="shared" si="3"/>
        <v>6.2694888179351357E-2</v>
      </c>
      <c r="R11" s="10">
        <v>200</v>
      </c>
      <c r="S11" s="10">
        <v>50</v>
      </c>
      <c r="T11" s="13">
        <f t="shared" si="1"/>
        <v>0.25077955271740543</v>
      </c>
      <c r="U11" s="18"/>
    </row>
    <row r="12" spans="1:28">
      <c r="A12" s="1">
        <v>1000</v>
      </c>
      <c r="B12" s="125" t="s">
        <v>67</v>
      </c>
      <c r="C12" s="12"/>
      <c r="D12" s="10">
        <v>900</v>
      </c>
      <c r="E12" s="10">
        <f t="shared" si="4"/>
        <v>11.39145759428744</v>
      </c>
      <c r="F12" s="11">
        <f t="shared" si="5"/>
        <v>1.1448974087110875E-2</v>
      </c>
      <c r="G12" s="10">
        <f t="shared" si="2"/>
        <v>3.5047879858502676E-2</v>
      </c>
      <c r="H12" s="10">
        <v>200</v>
      </c>
      <c r="I12" s="10">
        <v>1000</v>
      </c>
      <c r="J12" s="13">
        <f t="shared" si="0"/>
        <v>7.0095759717005348E-3</v>
      </c>
      <c r="K12" s="49"/>
      <c r="M12" s="12"/>
      <c r="N12" s="10">
        <v>900</v>
      </c>
      <c r="O12" s="10">
        <f t="shared" si="6"/>
        <v>11.39145759428744</v>
      </c>
      <c r="P12" s="11">
        <f t="shared" si="7"/>
        <v>1.1448974087110875E-2</v>
      </c>
      <c r="Q12" s="10">
        <f t="shared" si="3"/>
        <v>3.8163246957036254E-2</v>
      </c>
      <c r="R12" s="10">
        <v>200</v>
      </c>
      <c r="S12" s="10">
        <v>1000</v>
      </c>
      <c r="T12" s="13">
        <f t="shared" si="1"/>
        <v>7.6326493914072504E-3</v>
      </c>
      <c r="U12" s="49"/>
    </row>
    <row r="13" spans="1:28" ht="13.5" thickBot="1">
      <c r="A13" s="1">
        <v>1600</v>
      </c>
      <c r="B13" s="126"/>
      <c r="C13" s="12"/>
      <c r="D13" s="5">
        <v>1300</v>
      </c>
      <c r="E13" s="5">
        <f t="shared" si="4"/>
        <v>16.454327636192968</v>
      </c>
      <c r="F13" s="11">
        <f t="shared" si="5"/>
        <v>5.5148015400092731E-3</v>
      </c>
      <c r="G13" s="10">
        <f t="shared" si="2"/>
        <v>1.688204553064063E-2</v>
      </c>
      <c r="H13" s="10">
        <v>600</v>
      </c>
      <c r="I13" s="10">
        <v>1000</v>
      </c>
      <c r="J13" s="13">
        <f t="shared" si="0"/>
        <v>1.0129227318384379E-2</v>
      </c>
      <c r="K13" s="49"/>
      <c r="M13" s="12"/>
      <c r="N13" s="5">
        <v>1300</v>
      </c>
      <c r="O13" s="5">
        <f t="shared" si="6"/>
        <v>16.454327636192968</v>
      </c>
      <c r="P13" s="11">
        <f t="shared" si="7"/>
        <v>5.5148015400092731E-3</v>
      </c>
      <c r="Q13" s="10">
        <f t="shared" si="3"/>
        <v>1.8382671800030913E-2</v>
      </c>
      <c r="R13" s="10">
        <v>600</v>
      </c>
      <c r="S13" s="10">
        <v>1000</v>
      </c>
      <c r="T13" s="13">
        <f t="shared" si="1"/>
        <v>1.1029603080018548E-2</v>
      </c>
      <c r="U13" s="49"/>
    </row>
    <row r="14" spans="1:28" ht="13.5" thickBot="1">
      <c r="C14" s="12"/>
      <c r="D14" s="66"/>
      <c r="E14" s="66"/>
      <c r="F14" s="14"/>
      <c r="G14" s="12"/>
      <c r="H14" s="12"/>
      <c r="I14" s="12" t="s">
        <v>17</v>
      </c>
      <c r="J14" s="21">
        <f>SUM(J4:J13)</f>
        <v>1.9055627032510349</v>
      </c>
      <c r="M14" s="12"/>
      <c r="N14" s="66"/>
      <c r="O14" s="66"/>
      <c r="P14" s="14"/>
      <c r="Q14" s="12"/>
      <c r="R14" s="12"/>
      <c r="S14" s="12" t="s">
        <v>17</v>
      </c>
      <c r="T14" s="21">
        <f>SUM(T4:T13)</f>
        <v>2.0749460546511274</v>
      </c>
    </row>
    <row r="15" spans="1:28">
      <c r="C15" s="12"/>
      <c r="D15" s="12"/>
      <c r="E15" s="12"/>
      <c r="F15" s="14"/>
      <c r="G15" s="12"/>
      <c r="H15" s="12"/>
      <c r="I15" s="12"/>
      <c r="J15" s="12"/>
    </row>
    <row r="16" spans="1:28">
      <c r="C16" s="12"/>
      <c r="D16" s="12"/>
      <c r="E16" s="12"/>
      <c r="F16" s="12"/>
      <c r="G16" s="12"/>
      <c r="H16" s="12"/>
      <c r="I16" s="12"/>
      <c r="J16" s="12"/>
    </row>
    <row r="17" spans="1:21">
      <c r="C17" s="12"/>
      <c r="D17" s="12"/>
      <c r="E17" s="12"/>
      <c r="F17" s="12" t="s">
        <v>68</v>
      </c>
      <c r="G17" s="12"/>
      <c r="H17" s="10">
        <v>560</v>
      </c>
      <c r="I17" s="12"/>
      <c r="J17" s="12"/>
    </row>
    <row r="18" spans="1:21">
      <c r="C18" s="12"/>
      <c r="D18" s="12"/>
      <c r="E18" s="12"/>
      <c r="F18" s="12"/>
      <c r="G18" s="12"/>
      <c r="H18" s="12"/>
      <c r="I18" s="12"/>
      <c r="J18" s="12"/>
    </row>
    <row r="19" spans="1:21" ht="15.75">
      <c r="C19" s="12"/>
      <c r="D19" s="115" t="s">
        <v>10</v>
      </c>
      <c r="E19" s="115"/>
      <c r="F19" s="127">
        <f>IMABS((J14-T14)/H17)</f>
        <v>3.0247027035730788E-4</v>
      </c>
      <c r="G19" s="50" t="s">
        <v>11</v>
      </c>
      <c r="H19" s="62">
        <f>1/300</f>
        <v>3.3333333333333335E-3</v>
      </c>
      <c r="I19" s="52" t="s">
        <v>66</v>
      </c>
      <c r="J19" s="63" t="s">
        <v>64</v>
      </c>
      <c r="K19" s="51"/>
      <c r="L19" s="50"/>
      <c r="M19" s="50"/>
      <c r="N19" s="51"/>
    </row>
    <row r="20" spans="1:21">
      <c r="C20" s="12"/>
      <c r="D20" s="12"/>
      <c r="E20" s="12"/>
      <c r="F20" s="12"/>
      <c r="G20" s="12"/>
      <c r="H20" s="12"/>
      <c r="I20" s="12"/>
      <c r="J20" s="12"/>
      <c r="M20" s="87" t="s">
        <v>65</v>
      </c>
      <c r="N20" s="87"/>
      <c r="O20" s="87"/>
      <c r="P20" s="87"/>
      <c r="Q20" s="87"/>
      <c r="R20" s="87"/>
      <c r="S20" s="87"/>
      <c r="T20" s="87"/>
      <c r="U20" s="87"/>
    </row>
    <row r="21" spans="1:21" ht="13.5" thickBot="1">
      <c r="C21" s="12"/>
      <c r="D21" s="12"/>
      <c r="E21" s="12"/>
      <c r="F21" s="12"/>
      <c r="G21" s="12"/>
      <c r="H21" s="12"/>
      <c r="I21" s="12"/>
      <c r="J21" s="12"/>
    </row>
    <row r="22" spans="1:21" ht="43.5" customHeight="1" thickBot="1">
      <c r="C22" s="101" t="s">
        <v>63</v>
      </c>
      <c r="D22" s="102"/>
      <c r="E22" s="102"/>
      <c r="F22" s="102"/>
      <c r="G22" s="102"/>
      <c r="H22" s="102"/>
      <c r="I22" s="102"/>
      <c r="J22" s="103"/>
      <c r="M22" s="110" t="s">
        <v>36</v>
      </c>
      <c r="N22" s="111"/>
      <c r="O22" s="112"/>
      <c r="P22" s="29" t="s">
        <v>53</v>
      </c>
      <c r="R22" s="79" t="s">
        <v>38</v>
      </c>
      <c r="S22" s="80"/>
      <c r="T22" s="80"/>
      <c r="U22" s="31" t="s">
        <v>54</v>
      </c>
    </row>
    <row r="23" spans="1:21">
      <c r="C23" s="104"/>
      <c r="D23" s="105"/>
      <c r="E23" s="105"/>
      <c r="F23" s="105"/>
      <c r="G23" s="105"/>
      <c r="H23" s="105"/>
      <c r="I23" s="105"/>
      <c r="J23" s="106"/>
      <c r="M23" s="113" t="s">
        <v>20</v>
      </c>
      <c r="N23" s="114"/>
      <c r="O23" s="114"/>
      <c r="P23" s="28" t="s">
        <v>21</v>
      </c>
      <c r="R23" s="81" t="s">
        <v>37</v>
      </c>
      <c r="S23" s="82"/>
      <c r="T23" s="82"/>
      <c r="U23" s="30" t="s">
        <v>39</v>
      </c>
    </row>
    <row r="24" spans="1:21">
      <c r="C24" s="104"/>
      <c r="D24" s="105"/>
      <c r="E24" s="105"/>
      <c r="F24" s="105"/>
      <c r="G24" s="105"/>
      <c r="H24" s="105"/>
      <c r="I24" s="105"/>
      <c r="J24" s="106"/>
      <c r="M24" s="85" t="s">
        <v>19</v>
      </c>
      <c r="N24" s="86"/>
      <c r="O24" s="86"/>
      <c r="P24" s="24" t="s">
        <v>22</v>
      </c>
      <c r="R24" s="83" t="s">
        <v>44</v>
      </c>
      <c r="S24" s="84"/>
      <c r="T24" s="84"/>
      <c r="U24" s="26" t="s">
        <v>40</v>
      </c>
    </row>
    <row r="25" spans="1:21">
      <c r="C25" s="104"/>
      <c r="D25" s="105"/>
      <c r="E25" s="105"/>
      <c r="F25" s="105"/>
      <c r="G25" s="105"/>
      <c r="H25" s="105"/>
      <c r="I25" s="105"/>
      <c r="J25" s="106"/>
      <c r="M25" s="85" t="s">
        <v>23</v>
      </c>
      <c r="N25" s="86"/>
      <c r="O25" s="86"/>
      <c r="P25" s="24" t="s">
        <v>24</v>
      </c>
      <c r="R25" s="83" t="s">
        <v>45</v>
      </c>
      <c r="S25" s="84"/>
      <c r="T25" s="84"/>
      <c r="U25" s="26" t="s">
        <v>41</v>
      </c>
    </row>
    <row r="26" spans="1:21">
      <c r="C26" s="104"/>
      <c r="D26" s="105"/>
      <c r="E26" s="105"/>
      <c r="F26" s="105"/>
      <c r="G26" s="105"/>
      <c r="H26" s="105"/>
      <c r="I26" s="105"/>
      <c r="J26" s="106"/>
      <c r="M26" s="85" t="s">
        <v>25</v>
      </c>
      <c r="N26" s="86"/>
      <c r="O26" s="86"/>
      <c r="P26" s="24"/>
      <c r="R26" s="83" t="s">
        <v>32</v>
      </c>
      <c r="S26" s="84"/>
      <c r="T26" s="84"/>
      <c r="U26" s="26" t="s">
        <v>42</v>
      </c>
    </row>
    <row r="27" spans="1:21">
      <c r="C27" s="104"/>
      <c r="D27" s="105"/>
      <c r="E27" s="105"/>
      <c r="F27" s="105"/>
      <c r="G27" s="105"/>
      <c r="H27" s="105"/>
      <c r="I27" s="105"/>
      <c r="J27" s="106"/>
      <c r="M27" s="85" t="s">
        <v>26</v>
      </c>
      <c r="N27" s="86"/>
      <c r="O27" s="86"/>
      <c r="P27" s="24" t="s">
        <v>27</v>
      </c>
      <c r="R27" s="83" t="s">
        <v>34</v>
      </c>
      <c r="S27" s="84"/>
      <c r="T27" s="84"/>
      <c r="U27" s="26" t="s">
        <v>43</v>
      </c>
    </row>
    <row r="28" spans="1:21">
      <c r="C28" s="104"/>
      <c r="D28" s="105"/>
      <c r="E28" s="105"/>
      <c r="F28" s="105"/>
      <c r="G28" s="105"/>
      <c r="H28" s="105"/>
      <c r="I28" s="105"/>
      <c r="J28" s="106"/>
      <c r="M28" s="85" t="s">
        <v>28</v>
      </c>
      <c r="N28" s="86"/>
      <c r="O28" s="86"/>
      <c r="P28" s="24" t="s">
        <v>29</v>
      </c>
      <c r="R28" s="83" t="s">
        <v>46</v>
      </c>
      <c r="S28" s="84"/>
      <c r="T28" s="84"/>
      <c r="U28" s="26" t="s">
        <v>49</v>
      </c>
    </row>
    <row r="29" spans="1:21">
      <c r="C29" s="104"/>
      <c r="D29" s="105"/>
      <c r="E29" s="105"/>
      <c r="F29" s="105"/>
      <c r="G29" s="105"/>
      <c r="H29" s="105"/>
      <c r="I29" s="105"/>
      <c r="J29" s="106"/>
      <c r="M29" s="85" t="s">
        <v>30</v>
      </c>
      <c r="N29" s="86"/>
      <c r="O29" s="86"/>
      <c r="P29" s="24" t="s">
        <v>31</v>
      </c>
      <c r="R29" s="83" t="s">
        <v>20</v>
      </c>
      <c r="S29" s="84"/>
      <c r="T29" s="84"/>
      <c r="U29" s="26" t="s">
        <v>50</v>
      </c>
    </row>
    <row r="30" spans="1:21">
      <c r="C30" s="107"/>
      <c r="D30" s="108"/>
      <c r="E30" s="108"/>
      <c r="F30" s="108"/>
      <c r="G30" s="108"/>
      <c r="H30" s="108"/>
      <c r="I30" s="108"/>
      <c r="J30" s="109"/>
      <c r="M30" s="85" t="s">
        <v>32</v>
      </c>
      <c r="N30" s="86"/>
      <c r="O30" s="86"/>
      <c r="P30" s="24" t="s">
        <v>33</v>
      </c>
      <c r="R30" s="83" t="s">
        <v>47</v>
      </c>
      <c r="S30" s="84"/>
      <c r="T30" s="84"/>
      <c r="U30" s="26" t="s">
        <v>51</v>
      </c>
    </row>
    <row r="31" spans="1:21" ht="13.5" thickBot="1">
      <c r="M31" s="91" t="s">
        <v>34</v>
      </c>
      <c r="N31" s="92"/>
      <c r="O31" s="92"/>
      <c r="P31" s="25" t="s">
        <v>35</v>
      </c>
      <c r="R31" s="89" t="s">
        <v>48</v>
      </c>
      <c r="S31" s="90"/>
      <c r="T31" s="90"/>
      <c r="U31" s="27" t="s">
        <v>52</v>
      </c>
    </row>
    <row r="32" spans="1:21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</row>
    <row r="33" spans="1:12">
      <c r="A33" s="49"/>
      <c r="B33" s="49"/>
      <c r="C33" s="93"/>
      <c r="D33" s="93"/>
      <c r="E33" s="93"/>
      <c r="F33" s="93"/>
      <c r="G33" s="93"/>
      <c r="H33" s="93"/>
      <c r="I33" s="49"/>
      <c r="J33" s="49"/>
      <c r="K33" s="49"/>
      <c r="L33" s="49"/>
    </row>
    <row r="34" spans="1:12">
      <c r="A34" s="49"/>
      <c r="B34" s="49"/>
      <c r="C34" s="93"/>
      <c r="D34" s="93"/>
      <c r="E34" s="93"/>
      <c r="F34" s="93"/>
      <c r="G34" s="93"/>
      <c r="H34" s="93"/>
      <c r="I34" s="49"/>
      <c r="J34" s="49"/>
      <c r="K34" s="49"/>
      <c r="L34" s="49"/>
    </row>
    <row r="35" spans="1:12" ht="45" customHeight="1">
      <c r="A35" s="49"/>
      <c r="B35" s="49"/>
      <c r="C35" s="20"/>
      <c r="D35" s="20"/>
      <c r="E35" s="20"/>
      <c r="F35" s="53"/>
      <c r="G35" s="20"/>
      <c r="H35" s="20"/>
      <c r="I35" s="20"/>
      <c r="J35" s="49"/>
      <c r="K35" s="20"/>
      <c r="L35" s="49"/>
    </row>
    <row r="36" spans="1:12" ht="25.5" customHeight="1">
      <c r="A36" s="49"/>
      <c r="B36" s="49"/>
      <c r="C36" s="49"/>
      <c r="D36" s="49"/>
      <c r="E36" s="49"/>
      <c r="F36" s="49"/>
      <c r="G36" s="12"/>
      <c r="H36" s="47"/>
      <c r="I36" s="12"/>
      <c r="J36" s="49"/>
      <c r="K36" s="54"/>
      <c r="L36" s="49"/>
    </row>
    <row r="37" spans="1:12">
      <c r="A37" s="49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</row>
    <row r="38" spans="1:12">
      <c r="A38" s="49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</row>
    <row r="39" spans="1:12">
      <c r="A39" s="49"/>
      <c r="B39" s="49"/>
      <c r="C39" s="55"/>
      <c r="D39" s="49"/>
      <c r="E39" s="100"/>
      <c r="F39" s="100"/>
      <c r="G39" s="49"/>
      <c r="H39" s="49"/>
      <c r="I39" s="49"/>
      <c r="J39" s="49"/>
      <c r="K39" s="49"/>
      <c r="L39" s="49"/>
    </row>
    <row r="40" spans="1:12">
      <c r="A40" s="49"/>
      <c r="B40" s="49"/>
      <c r="C40" s="55"/>
      <c r="D40" s="49"/>
      <c r="E40" s="100"/>
      <c r="F40" s="100"/>
      <c r="G40" s="49"/>
      <c r="H40" s="49"/>
      <c r="I40" s="49"/>
      <c r="J40" s="49"/>
      <c r="K40" s="49"/>
      <c r="L40" s="49"/>
    </row>
    <row r="41" spans="1:12">
      <c r="A41" s="49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</row>
    <row r="42" spans="1:12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</row>
    <row r="43" spans="1:12">
      <c r="A43" s="49"/>
      <c r="B43" s="49"/>
      <c r="C43" s="56"/>
      <c r="D43" s="56"/>
      <c r="E43" s="56"/>
      <c r="F43" s="49"/>
      <c r="G43" s="49"/>
      <c r="H43" s="49"/>
      <c r="I43" s="49"/>
      <c r="J43" s="49"/>
      <c r="K43" s="49"/>
      <c r="L43" s="49"/>
    </row>
    <row r="44" spans="1:12">
      <c r="A44" s="49"/>
      <c r="B44" s="49"/>
      <c r="C44" s="56"/>
      <c r="D44" s="56"/>
      <c r="E44" s="54"/>
      <c r="F44" s="49"/>
      <c r="G44" s="49"/>
      <c r="H44" s="49"/>
      <c r="I44" s="49"/>
      <c r="J44" s="49"/>
      <c r="K44" s="49"/>
      <c r="L44" s="49"/>
    </row>
    <row r="45" spans="1:12">
      <c r="A45" s="49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</row>
    <row r="46" spans="1:12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</row>
    <row r="47" spans="1:12" ht="20.100000000000001" customHeight="1">
      <c r="A47" s="49"/>
      <c r="B47" s="49"/>
      <c r="C47" s="100"/>
      <c r="D47" s="100"/>
      <c r="E47" s="100"/>
      <c r="F47" s="100"/>
      <c r="G47" s="100"/>
      <c r="H47" s="100"/>
      <c r="I47" s="49"/>
      <c r="J47" s="49"/>
      <c r="K47" s="49"/>
      <c r="L47" s="49"/>
    </row>
    <row r="48" spans="1:12" ht="20.100000000000001" customHeight="1">
      <c r="A48" s="49"/>
      <c r="B48" s="49"/>
      <c r="C48" s="100"/>
      <c r="D48" s="100"/>
      <c r="E48" s="100"/>
      <c r="F48" s="49"/>
      <c r="G48" s="49"/>
      <c r="H48" s="49"/>
      <c r="I48" s="49"/>
      <c r="J48" s="49"/>
      <c r="K48" s="49"/>
      <c r="L48" s="49"/>
    </row>
    <row r="49" spans="1:16" ht="20.100000000000001" customHeight="1">
      <c r="A49" s="49"/>
      <c r="B49" s="49"/>
      <c r="C49" s="100"/>
      <c r="D49" s="100"/>
      <c r="E49" s="100"/>
      <c r="F49" s="49"/>
      <c r="G49" s="49"/>
      <c r="H49" s="49"/>
      <c r="I49" s="49"/>
      <c r="J49" s="49"/>
      <c r="K49" s="49"/>
      <c r="L49" s="49"/>
      <c r="P49" s="19"/>
    </row>
    <row r="50" spans="1:16" ht="20.100000000000001" customHeight="1">
      <c r="A50" s="49"/>
      <c r="B50" s="49"/>
      <c r="C50" s="100"/>
      <c r="D50" s="100"/>
      <c r="E50" s="100"/>
      <c r="F50" s="49"/>
      <c r="G50" s="49"/>
      <c r="H50" s="49"/>
      <c r="I50" s="49"/>
      <c r="J50" s="49"/>
      <c r="K50" s="49"/>
      <c r="L50" s="49"/>
    </row>
    <row r="51" spans="1:16" ht="20.100000000000001" customHeight="1">
      <c r="A51" s="49"/>
      <c r="B51" s="49"/>
      <c r="C51" s="100"/>
      <c r="D51" s="100"/>
      <c r="E51" s="100"/>
      <c r="F51" s="100"/>
      <c r="G51" s="100"/>
      <c r="H51" s="100"/>
      <c r="I51" s="49"/>
      <c r="J51" s="49"/>
      <c r="K51" s="49"/>
      <c r="L51" s="49"/>
      <c r="N51" s="88"/>
      <c r="O51" s="88"/>
    </row>
    <row r="52" spans="1:16" ht="20.100000000000001" customHeight="1">
      <c r="A52" s="49"/>
      <c r="B52" s="49"/>
      <c r="C52" s="93"/>
      <c r="D52" s="93"/>
      <c r="E52" s="93"/>
      <c r="F52" s="57"/>
      <c r="G52" s="49"/>
      <c r="H52" s="49"/>
      <c r="I52" s="49"/>
      <c r="J52" s="49"/>
      <c r="K52" s="49"/>
      <c r="L52" s="49"/>
    </row>
    <row r="53" spans="1:16" ht="20.100000000000001" customHeight="1">
      <c r="A53" s="49"/>
      <c r="B53" s="49"/>
      <c r="C53" s="93"/>
      <c r="D53" s="93"/>
      <c r="E53" s="93"/>
      <c r="F53" s="49"/>
      <c r="G53" s="49"/>
      <c r="H53" s="49"/>
      <c r="I53" s="49"/>
      <c r="J53" s="49"/>
      <c r="K53" s="49"/>
      <c r="L53" s="49"/>
    </row>
    <row r="54" spans="1:16" ht="20.100000000000001" customHeight="1">
      <c r="A54" s="49"/>
      <c r="B54" s="49"/>
      <c r="C54" s="100"/>
      <c r="D54" s="100"/>
      <c r="E54" s="49"/>
      <c r="F54" s="121"/>
      <c r="G54" s="121"/>
      <c r="H54" s="121"/>
      <c r="I54" s="49"/>
      <c r="J54" s="49"/>
      <c r="K54" s="49"/>
      <c r="L54" s="49"/>
    </row>
    <row r="55" spans="1:16" ht="20.100000000000001" customHeight="1">
      <c r="A55" s="49"/>
      <c r="B55" s="49"/>
      <c r="C55" s="100"/>
      <c r="D55" s="100"/>
      <c r="E55" s="49"/>
      <c r="F55" s="121"/>
      <c r="G55" s="121"/>
      <c r="H55" s="121"/>
      <c r="I55" s="49"/>
      <c r="J55" s="49"/>
      <c r="K55" s="49"/>
      <c r="L55" s="49"/>
    </row>
    <row r="56" spans="1:16" ht="33" customHeight="1">
      <c r="A56" s="49"/>
      <c r="B56" s="49"/>
      <c r="C56" s="119"/>
      <c r="D56" s="119"/>
      <c r="E56" s="58"/>
      <c r="F56" s="121"/>
      <c r="G56" s="121"/>
      <c r="H56" s="121"/>
      <c r="I56" s="49"/>
      <c r="J56" s="49"/>
      <c r="K56" s="49"/>
      <c r="L56" s="49"/>
    </row>
    <row r="57" spans="1:16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</row>
    <row r="58" spans="1:16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</row>
    <row r="59" spans="1:16">
      <c r="A59" s="59"/>
      <c r="B59" s="59"/>
      <c r="C59" s="120"/>
      <c r="D59" s="120"/>
      <c r="E59" s="120"/>
      <c r="F59" s="67"/>
      <c r="G59" s="67"/>
      <c r="H59" s="67"/>
      <c r="I59" s="67"/>
      <c r="J59" s="67"/>
      <c r="K59" s="59"/>
      <c r="L59" s="59"/>
      <c r="M59" s="59"/>
    </row>
    <row r="60" spans="1:16" ht="18">
      <c r="A60" s="59"/>
      <c r="B60" s="59"/>
      <c r="C60" s="116"/>
      <c r="D60" s="116"/>
      <c r="E60" s="116"/>
      <c r="F60" s="69"/>
      <c r="G60" s="67"/>
      <c r="H60" s="68"/>
      <c r="I60" s="67"/>
      <c r="J60" s="67"/>
      <c r="K60" s="70"/>
      <c r="L60" s="59"/>
      <c r="M60" s="59"/>
    </row>
    <row r="61" spans="1:16" ht="18">
      <c r="A61" s="71"/>
      <c r="B61" s="71"/>
      <c r="C61" s="68"/>
      <c r="D61" s="68"/>
      <c r="E61" s="68"/>
      <c r="F61" s="72"/>
      <c r="G61" s="69"/>
      <c r="H61" s="68"/>
      <c r="I61" s="68"/>
      <c r="J61" s="68"/>
      <c r="K61" s="73"/>
      <c r="L61" s="59"/>
      <c r="M61" s="59"/>
    </row>
    <row r="62" spans="1:16">
      <c r="A62" s="59"/>
      <c r="B62" s="59"/>
      <c r="C62" s="67"/>
      <c r="D62" s="67"/>
      <c r="E62" s="67"/>
      <c r="F62" s="74"/>
      <c r="G62" s="67"/>
      <c r="H62" s="67"/>
      <c r="I62" s="67"/>
      <c r="J62" s="75"/>
      <c r="K62" s="76"/>
      <c r="L62" s="59"/>
      <c r="M62" s="67"/>
    </row>
    <row r="63" spans="1:16">
      <c r="A63" s="59"/>
      <c r="B63" s="59"/>
      <c r="C63" s="67"/>
      <c r="D63" s="67"/>
      <c r="E63" s="67"/>
      <c r="F63" s="74"/>
      <c r="G63" s="67"/>
      <c r="H63" s="67"/>
      <c r="I63" s="67"/>
      <c r="J63" s="75"/>
      <c r="K63" s="59"/>
      <c r="L63" s="59"/>
      <c r="M63" s="67"/>
    </row>
    <row r="64" spans="1:16">
      <c r="A64" s="59"/>
      <c r="B64" s="77"/>
      <c r="C64" s="67"/>
      <c r="D64" s="67"/>
      <c r="E64" s="67"/>
      <c r="F64" s="74"/>
      <c r="G64" s="67"/>
      <c r="H64" s="67"/>
      <c r="I64" s="67"/>
      <c r="J64" s="75"/>
      <c r="K64" s="59"/>
      <c r="L64" s="59"/>
      <c r="M64" s="67"/>
    </row>
    <row r="65" spans="1:13">
      <c r="A65" s="59"/>
      <c r="B65" s="59"/>
      <c r="C65" s="67"/>
      <c r="D65" s="67"/>
      <c r="E65" s="67"/>
      <c r="F65" s="74"/>
      <c r="G65" s="67"/>
      <c r="H65" s="67"/>
      <c r="I65" s="67"/>
      <c r="J65" s="75"/>
      <c r="K65" s="59"/>
      <c r="L65" s="59"/>
      <c r="M65" s="67"/>
    </row>
    <row r="66" spans="1:13">
      <c r="A66" s="59"/>
      <c r="B66" s="59"/>
      <c r="C66" s="67"/>
      <c r="D66" s="67"/>
      <c r="E66" s="67"/>
      <c r="F66" s="74"/>
      <c r="G66" s="67"/>
      <c r="H66" s="67"/>
      <c r="I66" s="67"/>
      <c r="J66" s="75"/>
      <c r="K66" s="59"/>
      <c r="L66" s="59"/>
      <c r="M66" s="67"/>
    </row>
    <row r="67" spans="1:13">
      <c r="A67" s="59"/>
      <c r="B67" s="77"/>
      <c r="C67" s="67"/>
      <c r="D67" s="67"/>
      <c r="E67" s="67"/>
      <c r="F67" s="74"/>
      <c r="G67" s="67"/>
      <c r="H67" s="67"/>
      <c r="I67" s="67"/>
      <c r="J67" s="75"/>
      <c r="K67" s="59"/>
      <c r="L67" s="59"/>
      <c r="M67" s="67"/>
    </row>
    <row r="68" spans="1:13">
      <c r="A68" s="59"/>
      <c r="B68" s="77"/>
      <c r="C68" s="67"/>
      <c r="D68" s="67"/>
      <c r="E68" s="67"/>
      <c r="F68" s="74"/>
      <c r="G68" s="67"/>
      <c r="H68" s="67"/>
      <c r="I68" s="67"/>
      <c r="J68" s="75"/>
      <c r="K68" s="59"/>
      <c r="L68" s="59"/>
      <c r="M68" s="67"/>
    </row>
    <row r="69" spans="1:13">
      <c r="A69" s="59"/>
      <c r="B69" s="59"/>
      <c r="C69" s="67"/>
      <c r="D69" s="67"/>
      <c r="E69" s="67"/>
      <c r="F69" s="74"/>
      <c r="G69" s="67"/>
      <c r="H69" s="67"/>
      <c r="I69" s="67"/>
      <c r="J69" s="75"/>
      <c r="K69" s="59"/>
      <c r="L69" s="59"/>
      <c r="M69" s="67"/>
    </row>
    <row r="70" spans="1:13">
      <c r="A70" s="59"/>
      <c r="B70" s="59"/>
      <c r="C70" s="67"/>
      <c r="D70" s="67"/>
      <c r="E70" s="67"/>
      <c r="F70" s="75"/>
      <c r="G70" s="67"/>
      <c r="H70" s="67"/>
      <c r="I70" s="67"/>
      <c r="J70" s="78"/>
      <c r="K70" s="59"/>
      <c r="L70" s="59"/>
      <c r="M70" s="78"/>
    </row>
    <row r="71" spans="1:13">
      <c r="A71" s="59"/>
      <c r="B71" s="59"/>
      <c r="C71" s="117"/>
      <c r="D71" s="118"/>
      <c r="E71" s="118"/>
      <c r="F71" s="118"/>
      <c r="G71" s="118"/>
      <c r="H71" s="118"/>
      <c r="I71" s="118"/>
      <c r="J71" s="118"/>
      <c r="K71" s="118"/>
      <c r="L71" s="59"/>
      <c r="M71" s="59"/>
    </row>
    <row r="72" spans="1:13">
      <c r="A72" s="59"/>
      <c r="B72" s="59"/>
      <c r="C72" s="118"/>
      <c r="D72" s="118"/>
      <c r="E72" s="118"/>
      <c r="F72" s="118"/>
      <c r="G72" s="118"/>
      <c r="H72" s="118"/>
      <c r="I72" s="118"/>
      <c r="J72" s="118"/>
      <c r="K72" s="118"/>
      <c r="L72" s="59"/>
      <c r="M72" s="59"/>
    </row>
    <row r="73" spans="1:13">
      <c r="A73" s="59"/>
      <c r="B73" s="59"/>
      <c r="C73" s="118"/>
      <c r="D73" s="118"/>
      <c r="E73" s="118"/>
      <c r="F73" s="118"/>
      <c r="G73" s="118"/>
      <c r="H73" s="118"/>
      <c r="I73" s="118"/>
      <c r="J73" s="118"/>
      <c r="K73" s="118"/>
      <c r="L73" s="59"/>
      <c r="M73" s="59"/>
    </row>
    <row r="74" spans="1:13">
      <c r="A74" s="59"/>
      <c r="B74" s="59"/>
      <c r="C74" s="118"/>
      <c r="D74" s="118"/>
      <c r="E74" s="118"/>
      <c r="F74" s="118"/>
      <c r="G74" s="118"/>
      <c r="H74" s="118"/>
      <c r="I74" s="118"/>
      <c r="J74" s="118"/>
      <c r="K74" s="118"/>
      <c r="L74" s="59"/>
      <c r="M74" s="59"/>
    </row>
    <row r="75" spans="1:13">
      <c r="A75" s="59"/>
      <c r="B75" s="59"/>
      <c r="C75" s="118"/>
      <c r="D75" s="118"/>
      <c r="E75" s="118"/>
      <c r="F75" s="118"/>
      <c r="G75" s="118"/>
      <c r="H75" s="118"/>
      <c r="I75" s="118"/>
      <c r="J75" s="118"/>
      <c r="K75" s="118"/>
      <c r="L75" s="59"/>
      <c r="M75" s="59"/>
    </row>
    <row r="76" spans="1:13">
      <c r="A76" s="59"/>
      <c r="B76" s="59"/>
      <c r="C76" s="118"/>
      <c r="D76" s="118"/>
      <c r="E76" s="118"/>
      <c r="F76" s="118"/>
      <c r="G76" s="118"/>
      <c r="H76" s="118"/>
      <c r="I76" s="118"/>
      <c r="J76" s="118"/>
      <c r="K76" s="118"/>
      <c r="L76" s="59"/>
      <c r="M76" s="59"/>
    </row>
    <row r="77" spans="1:13">
      <c r="A77" s="59"/>
      <c r="B77" s="59"/>
      <c r="C77" s="118"/>
      <c r="D77" s="118"/>
      <c r="E77" s="118"/>
      <c r="F77" s="118"/>
      <c r="G77" s="118"/>
      <c r="H77" s="118"/>
      <c r="I77" s="118"/>
      <c r="J77" s="118"/>
      <c r="K77" s="118"/>
      <c r="L77" s="59"/>
      <c r="M77" s="59"/>
    </row>
    <row r="78" spans="1:13">
      <c r="A78" s="59"/>
      <c r="B78" s="59"/>
      <c r="C78" s="118"/>
      <c r="D78" s="118"/>
      <c r="E78" s="118"/>
      <c r="F78" s="118"/>
      <c r="G78" s="118"/>
      <c r="H78" s="118"/>
      <c r="I78" s="118"/>
      <c r="J78" s="118"/>
      <c r="K78" s="118"/>
      <c r="L78" s="59"/>
      <c r="M78" s="59"/>
    </row>
    <row r="79" spans="1:13">
      <c r="A79" s="59"/>
      <c r="B79" s="59"/>
      <c r="C79" s="118"/>
      <c r="D79" s="118"/>
      <c r="E79" s="118"/>
      <c r="F79" s="118"/>
      <c r="G79" s="118"/>
      <c r="H79" s="118"/>
      <c r="I79" s="118"/>
      <c r="J79" s="118"/>
      <c r="K79" s="118"/>
      <c r="L79" s="59"/>
      <c r="M79" s="59"/>
    </row>
    <row r="80" spans="1:13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</row>
    <row r="81" spans="1:12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</row>
    <row r="82" spans="1:12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</row>
    <row r="83" spans="1:12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</row>
    <row r="84" spans="1:12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</row>
    <row r="85" spans="1:12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</row>
    <row r="86" spans="1:12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</row>
    <row r="87" spans="1:12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</row>
    <row r="88" spans="1:12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</row>
    <row r="89" spans="1:12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</row>
  </sheetData>
  <mergeCells count="45">
    <mergeCell ref="C50:E50"/>
    <mergeCell ref="C51:H51"/>
    <mergeCell ref="D19:E19"/>
    <mergeCell ref="C60:E60"/>
    <mergeCell ref="C71:K79"/>
    <mergeCell ref="C55:D55"/>
    <mergeCell ref="C56:D56"/>
    <mergeCell ref="C59:E59"/>
    <mergeCell ref="C54:D54"/>
    <mergeCell ref="F54:H56"/>
    <mergeCell ref="C22:J30"/>
    <mergeCell ref="M22:O22"/>
    <mergeCell ref="C48:E48"/>
    <mergeCell ref="C49:E49"/>
    <mergeCell ref="C47:E47"/>
    <mergeCell ref="F47:H47"/>
    <mergeCell ref="M23:O23"/>
    <mergeCell ref="M24:O24"/>
    <mergeCell ref="C52:E53"/>
    <mergeCell ref="C1:E1"/>
    <mergeCell ref="C2:E2"/>
    <mergeCell ref="M1:O1"/>
    <mergeCell ref="M2:O2"/>
    <mergeCell ref="C33:H34"/>
    <mergeCell ref="M28:O28"/>
    <mergeCell ref="M29:O29"/>
    <mergeCell ref="E39:F39"/>
    <mergeCell ref="E40:F40"/>
    <mergeCell ref="R28:T28"/>
    <mergeCell ref="R29:T29"/>
    <mergeCell ref="N51:O51"/>
    <mergeCell ref="R30:T30"/>
    <mergeCell ref="R31:T31"/>
    <mergeCell ref="M30:O30"/>
    <mergeCell ref="M31:O31"/>
    <mergeCell ref="R22:T22"/>
    <mergeCell ref="R23:T23"/>
    <mergeCell ref="R25:T25"/>
    <mergeCell ref="R24:T24"/>
    <mergeCell ref="M27:O27"/>
    <mergeCell ref="M20:U20"/>
    <mergeCell ref="R26:T26"/>
    <mergeCell ref="R27:T27"/>
    <mergeCell ref="M25:O25"/>
    <mergeCell ref="M26:O26"/>
  </mergeCells>
  <phoneticPr fontId="0" type="noConversion"/>
  <pageMargins left="0.75" right="0.75" top="1" bottom="1" header="0.5" footer="0.5"/>
  <pageSetup paperSize="9" orientation="landscape" horizontalDpi="180" verticalDpi="18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Respano Gianni - Nuoro</dc:creator>
  <cp:lastModifiedBy>user</cp:lastModifiedBy>
  <cp:lastPrinted>2004-10-06T15:37:24Z</cp:lastPrinted>
  <dcterms:created xsi:type="dcterms:W3CDTF">2002-05-23T20:06:53Z</dcterms:created>
  <dcterms:modified xsi:type="dcterms:W3CDTF">2017-05-11T06:43:53Z</dcterms:modified>
</cp:coreProperties>
</file>